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intranet.lillemetropole.fr/EspaceMetier/HABITAT/Lists/Nosdocumentsrestreints/FSL/OUTILS/CALCULETTE FSL/"/>
    </mc:Choice>
  </mc:AlternateContent>
  <xr:revisionPtr revIDLastSave="0" documentId="13_ncr:20000001_{DB8D5997-E580-44F9-B824-BE87B1CA4449}" xr6:coauthVersionLast="47" xr6:coauthVersionMax="47" xr10:uidLastSave="{00000000-0000-0000-0000-000000000000}"/>
  <bookViews>
    <workbookView xWindow="-108" yWindow="-108" windowWidth="23256" windowHeight="12456" xr2:uid="{00000000-000D-0000-FFFF-FFFF00000000}"/>
  </bookViews>
  <sheets>
    <sheet name="CALCULETTE FSL" sheetId="1" r:id="rId1"/>
    <sheet name="Barème RSA" sheetId="5" r:id="rId2"/>
  </sheets>
  <externalReferences>
    <externalReference r:id="rId3"/>
    <externalReference r:id="rId4"/>
  </externalReferences>
  <definedNames>
    <definedName name="association_agréée">OFFSET([1]Listes!$D$1:$D$1,,,COUNTA([1]Listes!$D$1:$D$65536))</definedName>
    <definedName name="AvesnoisA">OFFSET('[1]liste des opérateurs'!$A$2:$A$2,,,COUNTA('[1]liste des opérateurs'!$A$1:$A$65536)-1)</definedName>
    <definedName name="CambresisA">OFFSET('[1]liste des opérateurs'!$B$2:$B$2,,,COUNTA('[1]liste des opérateurs'!$B$1:$B$65536)-1)</definedName>
    <definedName name="CompositionF">OFFSET([1]Listes!$B$1:$B$1,,,COUNTA([1]Listes!$B$1:$B$65536))</definedName>
    <definedName name="DouaisisA">OFFSET('[1]liste des opérateurs'!$C$2:$C$2,,,COUNTA('[1]liste des opérateurs'!$C$1:$C$65536)-1)</definedName>
    <definedName name="FlandresIntA">OFFSET('[1]liste des opérateurs'!$G$2:$G$2,,,COUNTA('[1]liste des opérateurs'!$G$1:$G$65536)-1)</definedName>
    <definedName name="FlandresMarA">OFFSET('[1]liste des opérateurs'!$H$2:$H$2,,,COUNTA('[1]liste des opérateurs'!$H$1:$H$65536)-1)</definedName>
    <definedName name="LilleMetA">OFFSET('[1]liste des opérateurs'!$D$2:$D$2,,,COUNTA('[1]liste des opérateurs'!$D$1:$D$65536)-1)</definedName>
    <definedName name="Mesure">OFFSET([1]Listes!$A$1:$A$1,,,COUNTA([1]Listes!$A$1:$A$65536))</definedName>
    <definedName name="MotifAL">[2]Listes!$H$1:$H$14</definedName>
    <definedName name="MotifFin">OFFSET([1]Listes!$C$1:$C$1,,,COUNTA([1]Listes!$C$1:$C$65536))</definedName>
    <definedName name="MotifFinMesure">OFFSET([1]Listes!$F$1:$F$1,,,COUNTA([1]Listes!$F$1:$F$65536))</definedName>
    <definedName name="MotifNA">OFFSET([1]Listes!$N$1:$N$1,,,COUNTA([1]Listes!$N$1:$N$65536))</definedName>
    <definedName name="MotifRefus">OFFSET([1]Listes!$F$1:$F$1,,,COUNTA([1]Listes!$F$1:$F$65536))</definedName>
    <definedName name="Motivation">OFFSET([1]Listes!$J$1:$J$1,,,COUNTA([1]Listes!$J$1:$J$65536))</definedName>
    <definedName name="Ressources">OFFSET([1]Listes!$M$1:$M$1,,,COUNTA([1]Listes!$M$1:$M$65536))</definedName>
    <definedName name="RoubTourcA">OFFSET('[1]liste des opérateurs'!$E$2:$E$2,,,COUNTA('[1]liste des opérateurs'!$E$1:$E$65536)-1)</definedName>
    <definedName name="StructureOrigine">OFFSET([1]Listes!$H$1:$H$1,,,COUNTA([1]Listes!$H$1:$H$65536))</definedName>
    <definedName name="Structures">[2]Listes!$J$1:$J$100</definedName>
    <definedName name="tousopérateurs">'[2]liste des opérateurs'!$I$2:$I$69</definedName>
    <definedName name="TypeDemande">OFFSET([1]Listes!$E$1:$E$1,,,COUNTA([1]Listes!$E$1:$E$65536))</definedName>
    <definedName name="TypeMesure">OFFSET([1]mesures!$A$2:$A$2,,,COUNTA([1]mesures!$A$1:$A$65536)-1)</definedName>
    <definedName name="TypeMesureColl">OFFSET([1]mesures!$E$2:$E$2,,,COUNTA([1]mesures!$E$1:$E$65536)-1)</definedName>
    <definedName name="TypeMesureRef">OFFSET([1]mesures!$I$2:$I$2,,,COUNTA([1]mesures!$I$1:$I$65536)-1)</definedName>
    <definedName name="_xlnm.Print_Area" localSheetId="1">'Barème RSA'!$A$2:$H$28</definedName>
    <definedName name="_xlnm.Print_Area" localSheetId="0">'CALCULETTE FSL'!$A$1:$J$80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5" l="1"/>
  <c r="C17" i="5"/>
  <c r="G6" i="5" l="1"/>
  <c r="C28" i="5" l="1"/>
  <c r="G28" i="5" s="1"/>
  <c r="G7" i="5"/>
  <c r="F7" i="5"/>
  <c r="H50" i="1"/>
  <c r="H54" i="1"/>
  <c r="D50" i="1"/>
  <c r="D41" i="1"/>
  <c r="D46" i="1"/>
  <c r="D19" i="1"/>
  <c r="H27" i="1" s="1"/>
  <c r="D27" i="1"/>
  <c r="D6" i="5"/>
  <c r="D42" i="1"/>
  <c r="D43" i="1"/>
  <c r="D44" i="1"/>
  <c r="D45" i="1"/>
  <c r="D47" i="1"/>
  <c r="H6" i="5"/>
  <c r="E6" i="5"/>
  <c r="F6" i="5"/>
  <c r="G17" i="5"/>
  <c r="H7" i="5"/>
  <c r="E7" i="5"/>
  <c r="D7" i="5"/>
  <c r="C8" i="5"/>
  <c r="G8" i="5" s="1"/>
  <c r="D17" i="5"/>
  <c r="D49" i="1" l="1"/>
  <c r="H8" i="1" s="1"/>
  <c r="H8" i="5"/>
  <c r="F8" i="5"/>
  <c r="C18" i="5"/>
  <c r="E17" i="5"/>
  <c r="E28" i="5"/>
  <c r="H17" i="5"/>
  <c r="D8" i="5"/>
  <c r="E8" i="5"/>
  <c r="F28" i="5"/>
  <c r="D28" i="5"/>
  <c r="C9" i="5"/>
  <c r="F17" i="5"/>
  <c r="H28" i="5"/>
  <c r="H14" i="1"/>
  <c r="G23" i="1" s="1"/>
  <c r="F50" i="1"/>
  <c r="D51" i="1" l="1"/>
  <c r="H18" i="1"/>
  <c r="G77" i="1" s="1"/>
  <c r="G9" i="5"/>
  <c r="H9" i="5"/>
  <c r="F9" i="5"/>
  <c r="C10" i="5"/>
  <c r="E9" i="5"/>
  <c r="D9" i="5"/>
  <c r="G18" i="5"/>
  <c r="D18" i="5"/>
  <c r="C19" i="5"/>
  <c r="F18" i="5"/>
  <c r="E18" i="5"/>
  <c r="H18" i="5"/>
  <c r="G10" i="1" l="1"/>
  <c r="H16" i="1"/>
  <c r="G78" i="1" s="1"/>
  <c r="G19" i="5"/>
  <c r="E19" i="5"/>
  <c r="D19" i="5"/>
  <c r="C20" i="5"/>
  <c r="F19" i="5"/>
  <c r="H19" i="5"/>
  <c r="G10" i="5"/>
  <c r="C11" i="5"/>
  <c r="H10" i="5"/>
  <c r="F10" i="5"/>
  <c r="E10" i="5"/>
  <c r="D10" i="5"/>
  <c r="G79" i="1" l="1"/>
  <c r="G11" i="5"/>
  <c r="D11" i="5"/>
  <c r="C12" i="5"/>
  <c r="H11" i="5"/>
  <c r="E11" i="5"/>
  <c r="F11" i="5"/>
  <c r="G20" i="5"/>
  <c r="E20" i="5"/>
  <c r="D20" i="5"/>
  <c r="H20" i="5"/>
  <c r="C21" i="5"/>
  <c r="F20" i="5"/>
  <c r="G21" i="5" l="1"/>
  <c r="E21" i="5"/>
  <c r="C22" i="5"/>
  <c r="F21" i="5"/>
  <c r="D21" i="5"/>
  <c r="H21" i="5"/>
  <c r="G12" i="5"/>
  <c r="C13" i="5"/>
  <c r="F12" i="5"/>
  <c r="H12" i="5"/>
  <c r="E12" i="5"/>
  <c r="D12" i="5"/>
  <c r="G13" i="5" l="1"/>
  <c r="H13" i="5"/>
  <c r="F13" i="5"/>
  <c r="E13" i="5"/>
  <c r="C14" i="5"/>
  <c r="D13" i="5"/>
  <c r="G22" i="5"/>
  <c r="C23" i="5"/>
  <c r="E22" i="5"/>
  <c r="F22" i="5"/>
  <c r="H22" i="5"/>
  <c r="D22" i="5"/>
  <c r="G23" i="5" l="1"/>
  <c r="H23" i="5"/>
  <c r="E23" i="5"/>
  <c r="C24" i="5"/>
  <c r="D23" i="5"/>
  <c r="F23" i="5"/>
  <c r="G14" i="5"/>
  <c r="D14" i="5"/>
  <c r="H14" i="5"/>
  <c r="F14" i="5"/>
  <c r="C15" i="5"/>
  <c r="E14" i="5"/>
  <c r="G24" i="5" l="1"/>
  <c r="C25" i="5"/>
  <c r="E24" i="5"/>
  <c r="H24" i="5"/>
  <c r="D24" i="5"/>
  <c r="F24" i="5"/>
  <c r="G15" i="5"/>
  <c r="E15" i="5"/>
  <c r="F15" i="5"/>
  <c r="C16" i="5"/>
  <c r="D15" i="5"/>
  <c r="H15" i="5"/>
  <c r="G16" i="5" l="1"/>
  <c r="E16" i="5"/>
  <c r="D16" i="5"/>
  <c r="F16" i="5"/>
  <c r="H16" i="5"/>
  <c r="G25" i="5"/>
  <c r="D25" i="5"/>
  <c r="C26" i="5"/>
  <c r="H25" i="5"/>
  <c r="F25" i="5"/>
  <c r="E25" i="5"/>
  <c r="G26" i="5" l="1"/>
  <c r="F26" i="5"/>
  <c r="C27" i="5"/>
  <c r="H26" i="5"/>
  <c r="D26" i="5"/>
  <c r="E26" i="5"/>
  <c r="G27" i="5" l="1"/>
  <c r="D27" i="5"/>
  <c r="F27" i="5"/>
  <c r="H27" i="5"/>
  <c r="E27" i="5"/>
</calcChain>
</file>

<file path=xl/sharedStrings.xml><?xml version="1.0" encoding="utf-8"?>
<sst xmlns="http://schemas.openxmlformats.org/spreadsheetml/2006/main" count="154" uniqueCount="96">
  <si>
    <t>Le ménage est-il potentiellement éligible au FSL ?</t>
  </si>
  <si>
    <t>Complétez les données suivantes (cases jaunes), ce qui vous permettra de connaître l'éligibilité du ménage aux aides du FSL</t>
  </si>
  <si>
    <t>INDICATEURS D'ELIGIBILITE</t>
  </si>
  <si>
    <t>Montant RSA socle de l'année en cours (1 personne) :</t>
  </si>
  <si>
    <t xml:space="preserve">Calcul du Barème RSA  </t>
  </si>
  <si>
    <t>Sélectionnez la composition familiale du ménage</t>
  </si>
  <si>
    <t>I</t>
  </si>
  <si>
    <t>Total ressources mensuelles de toutes les personnes du foyer
(moyenne des 3 derniers mois)</t>
  </si>
  <si>
    <t>RESSOURCE 1</t>
  </si>
  <si>
    <t>RESSOURCE 2</t>
  </si>
  <si>
    <t>RESSOURCE 3</t>
  </si>
  <si>
    <t>Taux effort loyer (loyers - aide logement)</t>
  </si>
  <si>
    <t>RESSOURCE 4</t>
  </si>
  <si>
    <t>RESSOURCE 5</t>
  </si>
  <si>
    <t>RESSOURCE 6</t>
  </si>
  <si>
    <t>(barème RSA ≤ 2 et tx effort loyer ≤ 33%</t>
  </si>
  <si>
    <t>RESSOURCE 7</t>
  </si>
  <si>
    <t xml:space="preserve">Total ressources mensuelles du ménage  </t>
  </si>
  <si>
    <t>Les charges de logement :</t>
  </si>
  <si>
    <t>LOYER NET</t>
  </si>
  <si>
    <t>LOYER(s) ANNEXE(s)</t>
  </si>
  <si>
    <t>CHARGES INTERNALISEES (quittancées par le bailleur)</t>
  </si>
  <si>
    <t>APL/AL</t>
  </si>
  <si>
    <t xml:space="preserve">Montant part à charge loyer </t>
  </si>
  <si>
    <t>Part à charge loyer maximum FSL =</t>
  </si>
  <si>
    <t>(Montant du loyer - aides au logement)</t>
  </si>
  <si>
    <t>compo fam</t>
  </si>
  <si>
    <t>nb pers du ménage</t>
  </si>
  <si>
    <t>C</t>
  </si>
  <si>
    <t>RESSOURCES BAREME RSA</t>
  </si>
  <si>
    <t>C+1</t>
  </si>
  <si>
    <t>C+10</t>
  </si>
  <si>
    <t>I+1</t>
  </si>
  <si>
    <t>C+2</t>
  </si>
  <si>
    <t>I+2</t>
  </si>
  <si>
    <t>C+3</t>
  </si>
  <si>
    <t>I+3</t>
  </si>
  <si>
    <t>C+4</t>
  </si>
  <si>
    <t>I+4</t>
  </si>
  <si>
    <t>C+5</t>
  </si>
  <si>
    <t>I+5</t>
  </si>
  <si>
    <t>C+6</t>
  </si>
  <si>
    <t>I+6</t>
  </si>
  <si>
    <t>C+7</t>
  </si>
  <si>
    <t>I+7</t>
  </si>
  <si>
    <t>C+8</t>
  </si>
  <si>
    <t>I+8</t>
  </si>
  <si>
    <t>TOTAL RESSOURCES</t>
  </si>
  <si>
    <t>C+9</t>
  </si>
  <si>
    <t>I+9</t>
  </si>
  <si>
    <t>COMPOSITION FAMILIALE</t>
  </si>
  <si>
    <t>I+10</t>
  </si>
  <si>
    <t>BAREME RSA</t>
  </si>
  <si>
    <t>COMPOSITION DE L'AIDE</t>
  </si>
  <si>
    <t>Energie, eau et téléphone</t>
  </si>
  <si>
    <t>SUBVENTION TOTALE</t>
  </si>
  <si>
    <t>Montant des mensualités</t>
  </si>
  <si>
    <t>Impayés de loyer quel que soit le type de parc</t>
  </si>
  <si>
    <t>Aide à l'installation quel que soit le type de parc</t>
  </si>
  <si>
    <t>Impayé de loyer (quel que soit le type de parc)</t>
  </si>
  <si>
    <t>Aide à l'installation (quel que soit le type de parc)</t>
  </si>
  <si>
    <t>BAREME FSL</t>
  </si>
  <si>
    <t>Niveau de ressources</t>
  </si>
  <si>
    <t>1.1 fois le Rsa</t>
  </si>
  <si>
    <t xml:space="preserve"> 1.3 fois le Rsa</t>
  </si>
  <si>
    <t xml:space="preserve">  1.5 fois le Rsa</t>
  </si>
  <si>
    <t>Composition Familiale</t>
  </si>
  <si>
    <t>Par enfant supplémentaire à partir de C+3</t>
  </si>
  <si>
    <t>1.1 fois le RSA</t>
  </si>
  <si>
    <t>1.3 fois le RSA</t>
  </si>
  <si>
    <t>1.5 fois le RSA</t>
  </si>
  <si>
    <t>2 fois le RSA</t>
  </si>
  <si>
    <t>Aide financière à l'installation</t>
  </si>
  <si>
    <r>
      <rPr>
        <b/>
        <sz val="11"/>
        <color indexed="8"/>
        <rFont val="Calibri"/>
        <family val="2"/>
      </rPr>
      <t xml:space="preserve">Aide aux impayés de loyer
</t>
    </r>
    <r>
      <rPr>
        <b/>
        <sz val="10"/>
        <rFont val="Arial"/>
        <family val="2"/>
      </rPr>
      <t>Parc Privé</t>
    </r>
  </si>
  <si>
    <t>Répartition Subvention / Prêt</t>
  </si>
  <si>
    <t>SUBVENTION : 50% PRET : 50%</t>
  </si>
  <si>
    <t>SUBVENTION : 1/3 PRET : 2/3</t>
  </si>
  <si>
    <t>PRÊT TOTAL</t>
  </si>
  <si>
    <r>
      <rPr>
        <b/>
        <sz val="11"/>
        <color indexed="8"/>
        <rFont val="Calibri"/>
        <family val="2"/>
      </rPr>
      <t xml:space="preserve">Aide aux impayés de loyer
</t>
    </r>
    <r>
      <rPr>
        <b/>
        <sz val="10"/>
        <rFont val="Arial"/>
        <family val="2"/>
      </rPr>
      <t>¨Parc Public</t>
    </r>
  </si>
  <si>
    <t>Répartition subvention / Plan d'apurement</t>
  </si>
  <si>
    <t>SUBVENTION : 50% PLAN D'APUREMENT : 50%</t>
  </si>
  <si>
    <t>SUBVENTION : 1/3 PLAN D'APUREMENT : 2/3</t>
  </si>
  <si>
    <t>PLAN D'APUREMENT TOTAL</t>
  </si>
  <si>
    <t>Mensualités théoriques de remboursement des prêts</t>
  </si>
  <si>
    <t>1,5 fois le RSA</t>
  </si>
  <si>
    <t xml:space="preserve">    2 fois le RSA</t>
  </si>
  <si>
    <t>Eligibilité aides FSL MEL Acces</t>
  </si>
  <si>
    <t>Eligibilité aides FSL MEL Fluides / Impayés loyer</t>
  </si>
  <si>
    <t>(barème RSA ≤ 1,5 et tx effort loyer ≤ 33%</t>
  </si>
  <si>
    <t>RSA Réduit :</t>
  </si>
  <si>
    <t>1 personne</t>
  </si>
  <si>
    <t>2 personnes</t>
  </si>
  <si>
    <t>3 personnes</t>
  </si>
  <si>
    <t>Rsa au 1er avril 2026</t>
  </si>
  <si>
    <r>
      <t xml:space="preserve">Outil Simulation  FSL - </t>
    </r>
    <r>
      <rPr>
        <sz val="28"/>
        <rFont val="Cooper Black"/>
        <family val="1"/>
      </rPr>
      <t>2026</t>
    </r>
  </si>
  <si>
    <t>Mise à jour : Avril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</si>
</sst>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35" x14ac:knownFonts="1">
    <font>
      <sz val="10"/>
      <name val="Arial"/>
    </font>
    <font>
      <sz val="10"/>
      <name val="Arial"/>
    </font>
    <font>
      <sz val="8"/>
      <name val="Arial"/>
    </font>
    <font>
      <b/>
      <sz val="10"/>
      <color indexed="12"/>
      <name val="Arial"/>
    </font>
    <font>
      <sz val="10"/>
      <name val="Arial"/>
    </font>
    <font>
      <b/>
      <sz val="10"/>
      <color indexed="48"/>
      <name val="Arial"/>
    </font>
    <font>
      <sz val="10"/>
      <name val="Arial"/>
    </font>
    <font>
      <b/>
      <sz val="10"/>
      <name val="Arial"/>
      <family val="2"/>
    </font>
    <font>
      <b/>
      <sz val="10"/>
      <name val="Arial"/>
    </font>
    <font>
      <b/>
      <sz val="14"/>
      <name val="Arial"/>
      <family val="2"/>
    </font>
    <font>
      <b/>
      <sz val="12"/>
      <name val="Arial"/>
      <family val="2"/>
    </font>
    <font>
      <sz val="10"/>
      <name val="Arial"/>
      <family val="2"/>
    </font>
    <font>
      <sz val="9"/>
      <name val="Arial"/>
    </font>
    <font>
      <i/>
      <sz val="10"/>
      <name val="Arial"/>
    </font>
    <font>
      <b/>
      <sz val="11"/>
      <color indexed="10"/>
      <name val="Arial"/>
      <family val="2"/>
    </font>
    <font>
      <b/>
      <sz val="12"/>
      <color indexed="10"/>
      <name val="Arial"/>
      <family val="2"/>
    </font>
    <font>
      <sz val="24"/>
      <name val="Cooper Black"/>
      <family val="1"/>
    </font>
    <font>
      <sz val="28"/>
      <name val="Cooper Black"/>
      <family val="1"/>
    </font>
    <font>
      <sz val="9"/>
      <name val="Arial"/>
      <family val="2"/>
    </font>
    <font>
      <i/>
      <sz val="10"/>
      <name val="Arial"/>
      <family val="2"/>
    </font>
    <font>
      <b/>
      <sz val="11"/>
      <color indexed="8"/>
      <name val="Calibri"/>
      <family val="2"/>
    </font>
    <font>
      <sz val="14"/>
      <name val="Arial"/>
      <family val="2"/>
    </font>
    <font>
      <b/>
      <sz val="11"/>
      <color theme="1"/>
      <name val="Calibri"/>
      <family val="2"/>
      <scheme val="minor"/>
    </font>
    <font>
      <b/>
      <sz val="14"/>
      <color rgb="FF00B0F0"/>
      <name val="Arial"/>
      <family val="2"/>
    </font>
    <font>
      <sz val="11"/>
      <color rgb="FF363636"/>
      <name val="Segoe UI"/>
      <family val="2"/>
    </font>
    <font>
      <b/>
      <sz val="10"/>
      <color rgb="FF007F7F"/>
      <name val="Arial"/>
      <family val="2"/>
    </font>
    <font>
      <b/>
      <sz val="10"/>
      <color rgb="FF002060"/>
      <name val="Arial"/>
      <family val="2"/>
    </font>
    <font>
      <b/>
      <sz val="10"/>
      <color theme="1"/>
      <name val="Calibri"/>
      <family val="2"/>
      <scheme val="minor"/>
    </font>
    <font>
      <sz val="11"/>
      <color theme="2" tint="-0.499984740745262"/>
      <name val="Calibri"/>
      <family val="2"/>
      <scheme val="minor"/>
    </font>
    <font>
      <sz val="10"/>
      <color theme="3" tint="0.39997558519241921"/>
      <name val="Arial"/>
      <family val="2"/>
    </font>
    <font>
      <b/>
      <sz val="10"/>
      <color rgb="FFFF0000"/>
      <name val="Arial"/>
      <family val="2"/>
    </font>
    <font>
      <b/>
      <sz val="11"/>
      <color rgb="FFFF0000"/>
      <name val="Arial"/>
      <family val="2"/>
    </font>
    <font>
      <sz val="10"/>
      <color rgb="FF007F7F"/>
      <name val="Arial"/>
      <family val="2"/>
    </font>
    <font>
      <b/>
      <i/>
      <sz val="12"/>
      <color rgb="FFFF0000"/>
      <name val="Arial"/>
      <family val="2"/>
    </font>
    <font>
      <b/>
      <sz val="12"/>
      <color rgb="FFFF0000"/>
      <name val="Arial"/>
      <family val="2"/>
    </font>
  </fonts>
  <fills count="13">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9"/>
        <bgColor indexed="64"/>
      </patternFill>
    </fill>
    <fill>
      <patternFill patternType="solid">
        <fgColor indexed="52"/>
        <bgColor indexed="64"/>
      </patternFill>
    </fill>
    <fill>
      <patternFill patternType="solid">
        <fgColor theme="0"/>
        <bgColor indexed="64"/>
      </patternFill>
    </fill>
    <fill>
      <patternFill patternType="solid">
        <fgColor theme="8" tint="0.59999389629810485"/>
        <bgColor indexed="64"/>
      </patternFill>
    </fill>
    <fill>
      <patternFill patternType="solid">
        <fgColor rgb="FF99FFCC"/>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10"/>
      </left>
      <right/>
      <top style="medium">
        <color indexed="10"/>
      </top>
      <bottom/>
      <diagonal/>
    </border>
    <border>
      <left style="medium">
        <color indexed="10"/>
      </left>
      <right/>
      <top/>
      <bottom style="medium">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10"/>
      </right>
      <top style="medium">
        <color indexed="10"/>
      </top>
      <bottom/>
      <diagonal/>
    </border>
    <border>
      <left/>
      <right style="medium">
        <color indexed="10"/>
      </right>
      <top/>
      <bottom style="medium">
        <color indexed="10"/>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s>
  <cellStyleXfs count="2">
    <xf numFmtId="0" fontId="0" fillId="0" borderId="0"/>
    <xf numFmtId="9" fontId="1" fillId="0" borderId="0" applyFont="0" applyFill="0" applyBorder="0" applyAlignment="0" applyProtection="0"/>
  </cellStyleXfs>
  <cellXfs count="144">
    <xf numFmtId="0" fontId="0" fillId="0" borderId="0" xfId="0"/>
    <xf numFmtId="0" fontId="0" fillId="0" borderId="0" xfId="0" applyAlignment="1">
      <alignment horizontal="center" vertical="center"/>
    </xf>
    <xf numFmtId="0" fontId="4" fillId="0" borderId="0" xfId="0" applyFont="1"/>
    <xf numFmtId="0" fontId="6" fillId="0" borderId="0" xfId="0" applyFont="1"/>
    <xf numFmtId="164" fontId="3" fillId="3"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0" fillId="0" borderId="2" xfId="0" applyBorder="1"/>
    <xf numFmtId="0" fontId="0" fillId="0" borderId="3" xfId="0" applyBorder="1"/>
    <xf numFmtId="0" fontId="9" fillId="0" borderId="0" xfId="0" applyFont="1" applyAlignment="1">
      <alignment horizontal="left" vertical="center"/>
    </xf>
    <xf numFmtId="0" fontId="0" fillId="0" borderId="4" xfId="0" applyBorder="1"/>
    <xf numFmtId="0" fontId="7"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horizontal="right" vertical="center"/>
    </xf>
    <xf numFmtId="164" fontId="0" fillId="0" borderId="0" xfId="0" applyNumberFormat="1" applyAlignment="1">
      <alignment horizontal="center" vertical="center"/>
    </xf>
    <xf numFmtId="0" fontId="7" fillId="0" borderId="0" xfId="0" applyFont="1" applyAlignment="1">
      <alignment horizontal="left" vertical="center"/>
    </xf>
    <xf numFmtId="2" fontId="10" fillId="0" borderId="0" xfId="0" applyNumberFormat="1" applyFont="1" applyAlignment="1">
      <alignment horizontal="right" vertical="center"/>
    </xf>
    <xf numFmtId="164" fontId="7" fillId="0" borderId="0" xfId="0" applyNumberFormat="1" applyFont="1" applyAlignment="1">
      <alignment horizontal="right" vertical="center"/>
    </xf>
    <xf numFmtId="164" fontId="8" fillId="0" borderId="0" xfId="0" applyNumberFormat="1" applyFont="1" applyAlignment="1">
      <alignment horizontal="right" vertical="center"/>
    </xf>
    <xf numFmtId="0" fontId="0" fillId="0" borderId="5" xfId="0" applyBorder="1"/>
    <xf numFmtId="0" fontId="0" fillId="0" borderId="6" xfId="0" applyBorder="1" applyAlignment="1">
      <alignment horizontal="center" vertical="center"/>
    </xf>
    <xf numFmtId="0" fontId="0" fillId="0" borderId="7" xfId="0" applyBorder="1"/>
    <xf numFmtId="0" fontId="7" fillId="0" borderId="0" xfId="0" applyFont="1" applyAlignment="1">
      <alignment horizontal="right" vertical="center"/>
    </xf>
    <xf numFmtId="0" fontId="1" fillId="4" borderId="0" xfId="0" applyFont="1" applyFill="1"/>
    <xf numFmtId="0" fontId="0" fillId="0" borderId="1" xfId="0" applyBorder="1"/>
    <xf numFmtId="0" fontId="23" fillId="0" borderId="0" xfId="0" applyFont="1"/>
    <xf numFmtId="0" fontId="0" fillId="7" borderId="0" xfId="0" applyFill="1"/>
    <xf numFmtId="0" fontId="11" fillId="0" borderId="0" xfId="0" applyFont="1"/>
    <xf numFmtId="0" fontId="24" fillId="0" borderId="0" xfId="0" applyFont="1"/>
    <xf numFmtId="0" fontId="25" fillId="0" borderId="0" xfId="0" applyFont="1"/>
    <xf numFmtId="0" fontId="0" fillId="8" borderId="0" xfId="0" applyFill="1"/>
    <xf numFmtId="0" fontId="0" fillId="7" borderId="8" xfId="0" applyFill="1" applyBorder="1" applyAlignment="1">
      <alignment horizontal="center" vertical="center"/>
    </xf>
    <xf numFmtId="0" fontId="0" fillId="7" borderId="9" xfId="0" applyFill="1" applyBorder="1"/>
    <xf numFmtId="0" fontId="18" fillId="0" borderId="0" xfId="0" applyFont="1" applyAlignment="1">
      <alignment horizontal="left" vertical="center" wrapText="1"/>
    </xf>
    <xf numFmtId="0" fontId="0" fillId="7" borderId="0" xfId="0" applyFill="1" applyAlignment="1">
      <alignment horizontal="center" vertical="center"/>
    </xf>
    <xf numFmtId="0" fontId="26" fillId="8" borderId="10" xfId="0" applyFont="1" applyFill="1" applyBorder="1" applyAlignment="1">
      <alignment horizontal="center" vertical="center"/>
    </xf>
    <xf numFmtId="0" fontId="26" fillId="8" borderId="1" xfId="0" applyFont="1" applyFill="1" applyBorder="1" applyAlignment="1">
      <alignment horizontal="center" vertical="center"/>
    </xf>
    <xf numFmtId="0" fontId="0" fillId="2" borderId="1" xfId="0" applyFill="1" applyBorder="1" applyAlignment="1">
      <alignment horizontal="left" vertical="center"/>
    </xf>
    <xf numFmtId="0" fontId="11" fillId="0" borderId="0" xfId="0" applyFont="1" applyAlignment="1">
      <alignment horizontal="center" vertical="center"/>
    </xf>
    <xf numFmtId="0" fontId="22" fillId="9" borderId="1" xfId="0" applyFont="1" applyFill="1" applyBorder="1" applyAlignment="1">
      <alignment horizontal="center" vertical="center" wrapText="1"/>
    </xf>
    <xf numFmtId="0" fontId="22" fillId="0" borderId="10"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8" fillId="9" borderId="1" xfId="0" applyFont="1" applyFill="1" applyBorder="1" applyAlignment="1">
      <alignment horizontal="center" vertical="center" wrapText="1"/>
    </xf>
    <xf numFmtId="0" fontId="0" fillId="0" borderId="10" xfId="0" applyBorder="1" applyAlignment="1">
      <alignment horizontal="center" vertical="center" wrapText="1"/>
    </xf>
    <xf numFmtId="0" fontId="29" fillId="10" borderId="0" xfId="0" applyFont="1" applyFill="1"/>
    <xf numFmtId="0" fontId="0" fillId="10" borderId="0" xfId="0" applyFill="1"/>
    <xf numFmtId="0" fontId="11" fillId="10" borderId="0" xfId="0" applyFont="1" applyFill="1"/>
    <xf numFmtId="0" fontId="0" fillId="10" borderId="0" xfId="0" applyFill="1" applyAlignment="1">
      <alignment horizontal="center" vertical="center"/>
    </xf>
    <xf numFmtId="0" fontId="19" fillId="10" borderId="0" xfId="0" applyFont="1" applyFill="1" applyAlignment="1">
      <alignment horizontal="left" vertical="top" wrapText="1"/>
    </xf>
    <xf numFmtId="0" fontId="0" fillId="10" borderId="0" xfId="0" applyFill="1" applyAlignment="1">
      <alignment wrapText="1"/>
    </xf>
    <xf numFmtId="0" fontId="13" fillId="10" borderId="0" xfId="0" applyFont="1" applyFill="1" applyAlignment="1">
      <alignment horizontal="left" vertical="top" wrapText="1"/>
    </xf>
    <xf numFmtId="2" fontId="10" fillId="10" borderId="12" xfId="0" applyNumberFormat="1" applyFont="1" applyFill="1" applyBorder="1" applyAlignment="1">
      <alignment horizontal="right" vertical="center"/>
    </xf>
    <xf numFmtId="10" fontId="8" fillId="10" borderId="12" xfId="1" applyNumberFormat="1" applyFont="1" applyFill="1" applyBorder="1" applyAlignment="1" applyProtection="1">
      <alignment horizontal="right" vertical="center"/>
    </xf>
    <xf numFmtId="0" fontId="11" fillId="10" borderId="0" xfId="0" applyFont="1" applyFill="1" applyAlignment="1">
      <alignment horizontal="center" vertical="center"/>
    </xf>
    <xf numFmtId="0" fontId="12" fillId="10" borderId="0" xfId="0" applyFont="1" applyFill="1" applyAlignment="1">
      <alignment horizontal="center" vertical="center"/>
    </xf>
    <xf numFmtId="0" fontId="14" fillId="10" borderId="0" xfId="0" applyFont="1" applyFill="1"/>
    <xf numFmtId="164" fontId="15" fillId="10" borderId="0" xfId="0" applyNumberFormat="1" applyFont="1" applyFill="1"/>
    <xf numFmtId="164" fontId="0" fillId="10" borderId="1" xfId="0" applyNumberFormat="1" applyFill="1" applyBorder="1" applyAlignment="1">
      <alignment horizontal="center" vertical="center"/>
    </xf>
    <xf numFmtId="0" fontId="7" fillId="11" borderId="1" xfId="0" applyFont="1" applyFill="1" applyBorder="1" applyAlignment="1" applyProtection="1">
      <alignment horizontal="center" vertical="center"/>
      <protection locked="0"/>
    </xf>
    <xf numFmtId="164" fontId="7" fillId="11" borderId="1" xfId="0" applyNumberFormat="1" applyFont="1" applyFill="1" applyBorder="1" applyAlignment="1" applyProtection="1">
      <alignment horizontal="center" vertical="center"/>
      <protection locked="0"/>
    </xf>
    <xf numFmtId="164" fontId="8" fillId="11" borderId="1" xfId="0" applyNumberFormat="1" applyFont="1" applyFill="1" applyBorder="1" applyAlignment="1" applyProtection="1">
      <alignment horizontal="center" vertical="center"/>
      <protection locked="0"/>
    </xf>
    <xf numFmtId="164" fontId="8" fillId="11" borderId="13" xfId="0" applyNumberFormat="1" applyFont="1" applyFill="1" applyBorder="1" applyAlignment="1" applyProtection="1">
      <alignment horizontal="center" vertical="center"/>
      <protection locked="0"/>
    </xf>
    <xf numFmtId="164" fontId="8" fillId="11" borderId="10" xfId="0" applyNumberFormat="1" applyFont="1" applyFill="1" applyBorder="1" applyAlignment="1" applyProtection="1">
      <alignment horizontal="center" vertical="center"/>
      <protection locked="0"/>
    </xf>
    <xf numFmtId="0" fontId="30" fillId="5" borderId="1" xfId="0" applyFont="1" applyFill="1" applyBorder="1" applyAlignment="1">
      <alignment horizontal="left" vertical="center"/>
    </xf>
    <xf numFmtId="0" fontId="30" fillId="5" borderId="14" xfId="0" applyFont="1" applyFill="1" applyBorder="1" applyAlignment="1">
      <alignment horizontal="left" vertical="center"/>
    </xf>
    <xf numFmtId="0" fontId="30" fillId="5" borderId="15" xfId="0" applyFont="1" applyFill="1" applyBorder="1" applyAlignment="1">
      <alignment horizontal="left" vertical="center"/>
    </xf>
    <xf numFmtId="0" fontId="30" fillId="5" borderId="13" xfId="0" applyFont="1" applyFill="1" applyBorder="1" applyAlignment="1">
      <alignment horizontal="left" vertical="center"/>
    </xf>
    <xf numFmtId="0" fontId="11" fillId="7" borderId="0" xfId="0" applyFont="1" applyFill="1"/>
    <xf numFmtId="0" fontId="7" fillId="12" borderId="0" xfId="0" applyFont="1" applyFill="1" applyAlignment="1">
      <alignment horizontal="center" vertical="center"/>
    </xf>
    <xf numFmtId="0" fontId="7" fillId="12" borderId="36" xfId="0" applyFont="1" applyFill="1" applyBorder="1" applyAlignment="1">
      <alignment horizontal="center" vertical="center"/>
    </xf>
    <xf numFmtId="0" fontId="7" fillId="12" borderId="37" xfId="0" applyFont="1" applyFill="1" applyBorder="1" applyAlignment="1">
      <alignment horizontal="center" vertical="center"/>
    </xf>
    <xf numFmtId="0" fontId="11" fillId="0" borderId="0" xfId="0" applyFont="1" applyAlignment="1">
      <alignment horizontal="right" vertical="center"/>
    </xf>
    <xf numFmtId="0" fontId="11" fillId="0" borderId="16" xfId="0" applyFont="1" applyBorder="1" applyAlignment="1">
      <alignment horizontal="center" vertical="center"/>
    </xf>
    <xf numFmtId="0" fontId="18" fillId="0" borderId="17" xfId="0" applyFont="1" applyBorder="1" applyAlignment="1">
      <alignment horizontal="center" vertical="center"/>
    </xf>
    <xf numFmtId="164" fontId="0" fillId="11" borderId="12" xfId="0" applyNumberFormat="1" applyFill="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1" fillId="10" borderId="0" xfId="0" applyFont="1" applyFill="1"/>
    <xf numFmtId="0" fontId="32" fillId="0" borderId="13" xfId="0" applyFont="1" applyBorder="1"/>
    <xf numFmtId="0" fontId="11" fillId="10" borderId="38" xfId="0" applyFont="1" applyFill="1" applyBorder="1" applyAlignment="1">
      <alignment horizontal="center" vertical="center"/>
    </xf>
    <xf numFmtId="0" fontId="21" fillId="0" borderId="0" xfId="0" applyFont="1"/>
    <xf numFmtId="0" fontId="9" fillId="0" borderId="18" xfId="0" applyFont="1" applyBorder="1" applyAlignment="1">
      <alignment horizontal="center" vertical="center" wrapText="1"/>
    </xf>
    <xf numFmtId="2" fontId="9" fillId="0" borderId="18" xfId="0" applyNumberFormat="1" applyFont="1" applyBorder="1" applyAlignment="1">
      <alignment horizontal="center" vertical="center"/>
    </xf>
    <xf numFmtId="0" fontId="9" fillId="0" borderId="2" xfId="0" applyFont="1" applyBorder="1" applyAlignment="1">
      <alignment horizontal="centerContinuous" vertical="center"/>
    </xf>
    <xf numFmtId="0" fontId="9" fillId="0" borderId="12" xfId="0" applyFont="1" applyBorder="1" applyAlignment="1">
      <alignment horizontal="centerContinuous" vertical="center"/>
    </xf>
    <xf numFmtId="0" fontId="9" fillId="0" borderId="19" xfId="0" applyFont="1" applyBorder="1"/>
    <xf numFmtId="4" fontId="21" fillId="0" borderId="20" xfId="0" applyNumberFormat="1" applyFont="1" applyBorder="1" applyAlignment="1">
      <alignment horizontal="center"/>
    </xf>
    <xf numFmtId="4" fontId="21" fillId="0" borderId="21" xfId="0" applyNumberFormat="1" applyFont="1" applyBorder="1" applyAlignment="1">
      <alignment horizontal="center"/>
    </xf>
    <xf numFmtId="0" fontId="9" fillId="0" borderId="22" xfId="0" applyFont="1" applyBorder="1"/>
    <xf numFmtId="4" fontId="21" fillId="0" borderId="22" xfId="0" applyNumberFormat="1" applyFont="1" applyBorder="1" applyAlignment="1">
      <alignment horizontal="center"/>
    </xf>
    <xf numFmtId="4" fontId="21" fillId="0" borderId="23" xfId="0" applyNumberFormat="1" applyFont="1" applyBorder="1" applyAlignment="1">
      <alignment horizontal="center"/>
    </xf>
    <xf numFmtId="0" fontId="9" fillId="0" borderId="24" xfId="0" applyFont="1" applyBorder="1" applyAlignment="1">
      <alignment horizontal="center" wrapText="1"/>
    </xf>
    <xf numFmtId="4" fontId="21" fillId="0" borderId="24" xfId="0" applyNumberFormat="1" applyFont="1" applyBorder="1" applyAlignment="1">
      <alignment horizontal="center" vertical="center"/>
    </xf>
    <xf numFmtId="4" fontId="21" fillId="0" borderId="25" xfId="0" applyNumberFormat="1" applyFont="1" applyBorder="1" applyAlignment="1">
      <alignment horizontal="center" vertical="center"/>
    </xf>
    <xf numFmtId="0" fontId="7" fillId="10" borderId="38" xfId="0" applyFont="1" applyFill="1" applyBorder="1" applyAlignment="1">
      <alignment horizontal="center" vertical="center"/>
    </xf>
    <xf numFmtId="0" fontId="22" fillId="9" borderId="11" xfId="0" applyFont="1" applyFill="1" applyBorder="1" applyAlignment="1">
      <alignment horizontal="center" vertical="center" wrapText="1"/>
    </xf>
    <xf numFmtId="164" fontId="1" fillId="11" borderId="1" xfId="0" applyNumberFormat="1" applyFont="1" applyFill="1" applyBorder="1" applyAlignment="1" applyProtection="1">
      <alignment horizontal="center" vertical="center"/>
      <protection locked="0"/>
    </xf>
    <xf numFmtId="0" fontId="1" fillId="0" borderId="0" xfId="0" applyFont="1"/>
    <xf numFmtId="0" fontId="1" fillId="0" borderId="1" xfId="0" applyFont="1" applyBorder="1"/>
    <xf numFmtId="0" fontId="1" fillId="7" borderId="0" xfId="0" applyFont="1" applyFill="1"/>
    <xf numFmtId="0" fontId="1" fillId="0" borderId="0" xfId="0" applyFont="1" applyAlignment="1">
      <alignment horizontal="center" vertical="center"/>
    </xf>
    <xf numFmtId="0" fontId="1" fillId="2" borderId="1" xfId="0" applyFont="1" applyFill="1" applyBorder="1" applyAlignment="1">
      <alignment horizontal="left" vertical="center"/>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2" fontId="1" fillId="8" borderId="1" xfId="0" applyNumberFormat="1" applyFont="1" applyFill="1" applyBorder="1" applyAlignment="1" applyProtection="1">
      <alignment horizontal="center" vertical="center"/>
      <protection locked="0"/>
    </xf>
    <xf numFmtId="0" fontId="1" fillId="7" borderId="0" xfId="0" applyFont="1" applyFill="1" applyAlignment="1">
      <alignment horizontal="center" vertical="center"/>
    </xf>
    <xf numFmtId="0" fontId="22" fillId="9" borderId="0" xfId="0" applyFont="1" applyFill="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vertical="center" wrapText="1"/>
    </xf>
    <xf numFmtId="0" fontId="28" fillId="9" borderId="0" xfId="0" applyFont="1" applyFill="1" applyAlignment="1">
      <alignment horizontal="center" vertical="center" wrapText="1"/>
    </xf>
    <xf numFmtId="4" fontId="21" fillId="0" borderId="21" xfId="0" applyNumberFormat="1" applyFont="1" applyBorder="1" applyAlignment="1">
      <alignment horizontal="center" vertical="center"/>
    </xf>
    <xf numFmtId="0" fontId="9" fillId="0" borderId="0" xfId="0" applyFont="1"/>
    <xf numFmtId="8" fontId="9" fillId="0" borderId="0" xfId="0" applyNumberFormat="1" applyFont="1"/>
    <xf numFmtId="0" fontId="11" fillId="12" borderId="37" xfId="0" applyFont="1" applyFill="1" applyBorder="1" applyAlignment="1">
      <alignment horizontal="center" vertical="center"/>
    </xf>
    <xf numFmtId="0" fontId="11" fillId="12" borderId="39" xfId="0" applyFont="1" applyFill="1" applyBorder="1" applyAlignment="1">
      <alignment horizontal="center" vertical="center"/>
    </xf>
    <xf numFmtId="0" fontId="11" fillId="12" borderId="40" xfId="0" applyFont="1" applyFill="1" applyBorder="1" applyAlignment="1">
      <alignment horizontal="center" vertical="center"/>
    </xf>
    <xf numFmtId="0" fontId="7" fillId="12" borderId="41" xfId="0" applyFont="1" applyFill="1" applyBorder="1" applyAlignment="1">
      <alignment horizontal="center" vertical="center"/>
    </xf>
    <xf numFmtId="0" fontId="7" fillId="12" borderId="42" xfId="0" applyFont="1" applyFill="1" applyBorder="1" applyAlignment="1">
      <alignment horizontal="center" vertical="center"/>
    </xf>
    <xf numFmtId="0" fontId="7" fillId="10" borderId="38" xfId="0" applyFont="1" applyFill="1" applyBorder="1" applyAlignment="1">
      <alignment horizontal="center" vertical="center"/>
    </xf>
    <xf numFmtId="0" fontId="32" fillId="0" borderId="1" xfId="0" applyFont="1" applyBorder="1"/>
    <xf numFmtId="0" fontId="0" fillId="0" borderId="0" xfId="0" applyAlignment="1">
      <alignment horizontal="center"/>
    </xf>
    <xf numFmtId="0" fontId="16" fillId="10" borderId="0" xfId="0" applyFont="1" applyFill="1" applyAlignment="1">
      <alignment horizontal="center" vertical="center"/>
    </xf>
    <xf numFmtId="0" fontId="34" fillId="7" borderId="0" xfId="0" applyFont="1" applyFill="1" applyAlignment="1">
      <alignment horizontal="center" vertical="center" wrapText="1"/>
    </xf>
    <xf numFmtId="0" fontId="7" fillId="6" borderId="26" xfId="0" applyFont="1" applyFill="1" applyBorder="1" applyAlignment="1">
      <alignment horizontal="center" vertical="center"/>
    </xf>
    <xf numFmtId="0" fontId="7" fillId="6" borderId="27" xfId="0" applyFont="1" applyFill="1" applyBorder="1" applyAlignment="1">
      <alignment horizontal="center" vertical="center"/>
    </xf>
    <xf numFmtId="0" fontId="11" fillId="12" borderId="43" xfId="0" applyFont="1" applyFill="1" applyBorder="1" applyAlignment="1">
      <alignment horizontal="center" vertical="center"/>
    </xf>
    <xf numFmtId="0" fontId="11" fillId="12" borderId="44" xfId="0" applyFont="1" applyFill="1" applyBorder="1" applyAlignment="1">
      <alignment horizontal="center" vertical="center"/>
    </xf>
    <xf numFmtId="0" fontId="11" fillId="12" borderId="45" xfId="0" applyFont="1" applyFill="1" applyBorder="1" applyAlignment="1">
      <alignment horizontal="center" vertical="center"/>
    </xf>
    <xf numFmtId="0" fontId="32" fillId="0" borderId="14" xfId="0" applyFont="1" applyBorder="1" applyAlignment="1">
      <alignment horizontal="left"/>
    </xf>
    <xf numFmtId="0" fontId="32" fillId="0" borderId="28" xfId="0" applyFont="1" applyBorder="1" applyAlignment="1">
      <alignment horizontal="left"/>
    </xf>
    <xf numFmtId="0" fontId="32" fillId="0" borderId="29" xfId="0" applyFont="1" applyBorder="1" applyAlignment="1">
      <alignment horizontal="left"/>
    </xf>
    <xf numFmtId="0" fontId="7" fillId="10" borderId="0" xfId="0" applyFont="1" applyFill="1" applyAlignment="1">
      <alignment horizontal="center" vertical="center"/>
    </xf>
    <xf numFmtId="164" fontId="33" fillId="10" borderId="0" xfId="0" applyNumberFormat="1" applyFont="1" applyFill="1" applyAlignment="1">
      <alignment horizontal="right" vertical="top" wrapText="1"/>
    </xf>
    <xf numFmtId="0" fontId="33" fillId="10" borderId="0" xfId="0" applyFont="1" applyFill="1" applyAlignment="1">
      <alignment horizontal="right" vertical="top" wrapText="1"/>
    </xf>
    <xf numFmtId="0" fontId="22" fillId="9" borderId="11" xfId="0" applyFont="1" applyFill="1" applyBorder="1" applyAlignment="1">
      <alignment horizontal="center" vertical="center" wrapText="1"/>
    </xf>
    <xf numFmtId="0" fontId="22" fillId="9" borderId="30" xfId="0" applyFont="1" applyFill="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18" xfId="0" applyFont="1" applyBorder="1" applyAlignment="1">
      <alignment horizontal="center" vertical="center" textRotation="90"/>
    </xf>
    <xf numFmtId="0" fontId="21" fillId="0" borderId="33" xfId="0" applyFont="1" applyBorder="1" applyAlignment="1">
      <alignment horizontal="center" vertical="center" textRotation="90"/>
    </xf>
    <xf numFmtId="0" fontId="21" fillId="0" borderId="34" xfId="0" applyFont="1" applyBorder="1" applyAlignment="1">
      <alignment horizontal="center" vertical="center" textRotation="90"/>
    </xf>
    <xf numFmtId="0" fontId="27" fillId="0" borderId="11"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0" xfId="0" applyFont="1" applyBorder="1" applyAlignment="1">
      <alignment horizontal="center" vertical="center" wrapText="1"/>
    </xf>
  </cellXfs>
  <cellStyles count="2">
    <cellStyle name="Normal" xfId="0" builtinId="0"/>
    <cellStyle name="Pourcentage" xfId="1" builtinId="5"/>
  </cellStyles>
  <dxfs count="4">
    <dxf>
      <font>
        <b/>
        <i val="0"/>
        <color theme="0"/>
      </font>
      <fill>
        <patternFill>
          <bgColor rgb="FFC00000"/>
        </patternFill>
      </fill>
    </dxf>
    <dxf>
      <font>
        <b/>
        <i val="0"/>
        <color theme="0"/>
      </font>
      <fill>
        <patternFill>
          <bgColor rgb="FF009999"/>
        </patternFill>
      </fill>
    </dxf>
    <dxf>
      <font>
        <b/>
        <i val="0"/>
        <color theme="0"/>
      </font>
      <fill>
        <patternFill>
          <bgColor rgb="FFC00000"/>
        </patternFill>
      </fill>
    </dxf>
    <dxf>
      <font>
        <b/>
        <i val="0"/>
        <color theme="0"/>
      </font>
      <fill>
        <patternFill>
          <bgColor rgb="FF0099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323850</xdr:colOff>
      <xdr:row>3</xdr:row>
      <xdr:rowOff>190500</xdr:rowOff>
    </xdr:from>
    <xdr:to>
      <xdr:col>6</xdr:col>
      <xdr:colOff>876300</xdr:colOff>
      <xdr:row>7</xdr:row>
      <xdr:rowOff>133350</xdr:rowOff>
    </xdr:to>
    <xdr:sp macro="" textlink="">
      <xdr:nvSpPr>
        <xdr:cNvPr id="3545" name="AutoShape 19">
          <a:extLst>
            <a:ext uri="{FF2B5EF4-FFF2-40B4-BE49-F238E27FC236}">
              <a16:creationId xmlns:a16="http://schemas.microsoft.com/office/drawing/2014/main" id="{05098C3C-A50D-4BEC-F062-BCB49C163C2E}"/>
            </a:ext>
          </a:extLst>
        </xdr:cNvPr>
        <xdr:cNvSpPr>
          <a:spLocks noChangeArrowheads="1"/>
        </xdr:cNvSpPr>
      </xdr:nvSpPr>
      <xdr:spPr bwMode="auto">
        <a:xfrm rot="-5400000">
          <a:off x="6777038" y="1671637"/>
          <a:ext cx="819150" cy="1228725"/>
        </a:xfrm>
        <a:prstGeom prst="downArrow">
          <a:avLst>
            <a:gd name="adj1" fmla="val 50000"/>
            <a:gd name="adj2" fmla="val 31354"/>
          </a:avLst>
        </a:prstGeom>
        <a:solidFill>
          <a:srgbClr val="FF0000"/>
        </a:solidFill>
        <a:ln w="9525">
          <a:solidFill>
            <a:srgbClr val="000000"/>
          </a:solidFill>
          <a:miter lim="800000"/>
          <a:headEnd/>
          <a:tailEnd/>
        </a:ln>
      </xdr:spPr>
    </xdr:sp>
    <xdr:clientData/>
  </xdr:twoCellAnchor>
  <xdr:twoCellAnchor>
    <xdr:from>
      <xdr:col>0</xdr:col>
      <xdr:colOff>28575</xdr:colOff>
      <xdr:row>11</xdr:row>
      <xdr:rowOff>9525</xdr:rowOff>
    </xdr:from>
    <xdr:to>
      <xdr:col>1</xdr:col>
      <xdr:colOff>394257</xdr:colOff>
      <xdr:row>18</xdr:row>
      <xdr:rowOff>0</xdr:rowOff>
    </xdr:to>
    <xdr:sp macro="" textlink="">
      <xdr:nvSpPr>
        <xdr:cNvPr id="3106" name="Text Box 34">
          <a:extLst>
            <a:ext uri="{FF2B5EF4-FFF2-40B4-BE49-F238E27FC236}">
              <a16:creationId xmlns:a16="http://schemas.microsoft.com/office/drawing/2014/main" id="{8F7E04AD-9612-C0CC-E93D-0FEC9AA51E1E}"/>
            </a:ext>
          </a:extLst>
        </xdr:cNvPr>
        <xdr:cNvSpPr txBox="1">
          <a:spLocks noChangeArrowheads="1"/>
        </xdr:cNvSpPr>
      </xdr:nvSpPr>
      <xdr:spPr bwMode="auto">
        <a:xfrm>
          <a:off x="28575" y="2371725"/>
          <a:ext cx="971550" cy="1181100"/>
        </a:xfrm>
        <a:prstGeom prst="rect">
          <a:avLst/>
        </a:prstGeom>
        <a:solidFill>
          <a:schemeClr val="accent6">
            <a:lumMod val="60000"/>
            <a:lumOff val="40000"/>
          </a:schemeClr>
        </a:solidFill>
        <a:ln w="9525">
          <a:solidFill>
            <a:srgbClr val="000000"/>
          </a:solidFill>
          <a:miter lim="800000"/>
          <a:headEnd/>
          <a:tailEnd/>
        </a:ln>
      </xdr:spPr>
      <xdr:txBody>
        <a:bodyPr vertOverflow="clip" wrap="square" lIns="18000" tIns="46800" rIns="7200" bIns="46800" anchor="t" upright="1"/>
        <a:lstStyle/>
        <a:p>
          <a:pPr algn="l" rtl="1">
            <a:defRPr sz="1000"/>
          </a:pPr>
          <a:r>
            <a:rPr lang="fr-FR" sz="900" b="0" i="0" strike="noStrike">
              <a:solidFill>
                <a:srgbClr val="000000"/>
              </a:solidFill>
              <a:latin typeface="Arial Narrow"/>
            </a:rPr>
            <a:t>Ressources prises en compte :</a:t>
          </a:r>
        </a:p>
        <a:p>
          <a:pPr algn="l" rtl="1">
            <a:defRPr sz="1000"/>
          </a:pPr>
          <a:r>
            <a:rPr lang="fr-FR" sz="900" b="0" i="0" strike="noStrike">
              <a:solidFill>
                <a:srgbClr val="000000"/>
              </a:solidFill>
              <a:latin typeface="Arial Narrow"/>
            </a:rPr>
            <a:t>tous revenus exceptés aides au logement (AL, APL) et prestations à caractère temporaire.</a:t>
          </a:r>
        </a:p>
      </xdr:txBody>
    </xdr:sp>
    <xdr:clientData/>
  </xdr:twoCellAnchor>
  <xdr:twoCellAnchor>
    <xdr:from>
      <xdr:col>7</xdr:col>
      <xdr:colOff>57150</xdr:colOff>
      <xdr:row>24</xdr:row>
      <xdr:rowOff>95250</xdr:rowOff>
    </xdr:from>
    <xdr:to>
      <xdr:col>8</xdr:col>
      <xdr:colOff>699377</xdr:colOff>
      <xdr:row>28</xdr:row>
      <xdr:rowOff>133350</xdr:rowOff>
    </xdr:to>
    <xdr:sp macro="" textlink="">
      <xdr:nvSpPr>
        <xdr:cNvPr id="6" name="Ellipse 5">
          <a:extLst>
            <a:ext uri="{FF2B5EF4-FFF2-40B4-BE49-F238E27FC236}">
              <a16:creationId xmlns:a16="http://schemas.microsoft.com/office/drawing/2014/main" id="{FF0C7A86-833F-5474-81B8-2F172FB73307}"/>
            </a:ext>
          </a:extLst>
        </xdr:cNvPr>
        <xdr:cNvSpPr/>
      </xdr:nvSpPr>
      <xdr:spPr>
        <a:xfrm>
          <a:off x="9829800" y="5753100"/>
          <a:ext cx="2076450" cy="7143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editAs="oneCell">
    <xdr:from>
      <xdr:col>2</xdr:col>
      <xdr:colOff>3457575</xdr:colOff>
      <xdr:row>0</xdr:row>
      <xdr:rowOff>0</xdr:rowOff>
    </xdr:from>
    <xdr:to>
      <xdr:col>6</xdr:col>
      <xdr:colOff>1543050</xdr:colOff>
      <xdr:row>1</xdr:row>
      <xdr:rowOff>9525</xdr:rowOff>
    </xdr:to>
    <xdr:pic>
      <xdr:nvPicPr>
        <xdr:cNvPr id="3548" name="Image 1">
          <a:extLst>
            <a:ext uri="{FF2B5EF4-FFF2-40B4-BE49-F238E27FC236}">
              <a16:creationId xmlns:a16="http://schemas.microsoft.com/office/drawing/2014/main" id="{E5027025-7FB7-19E1-FA42-9FBC6FC096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0"/>
          <a:ext cx="3933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ERIC%20GRANGE/en%20cours/OUTIL%202010%20Roubaix-Tourcoing.xls" TargetMode="External"/><Relationship Id="rId1" Type="http://schemas.openxmlformats.org/officeDocument/2006/relationships/externalLinkPath" Target="/ERIC%20GRANGE/en%20cours/OUTIL%202010%20Roubaix-Tourcoing.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cuments%20and%20Settings/lpoquet/Local%20Settings/Temporary%20Internet%20Files/Content.Outlook/3S9U88VD/test%20AT%20%20outil%20suivi%20mesures%202009.xls" TargetMode="External"/><Relationship Id="rId1" Type="http://schemas.openxmlformats.org/officeDocument/2006/relationships/externalLinkPath" Target="/Documents%20and%20Settings/lpoquet/Local%20Settings/Temporary%20Internet%20Files/Content.Outlook/3S9U88VD/test%20AT%20%20outil%20suivi%20mesures%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munes"/>
      <sheetName val="mesures"/>
      <sheetName val="liste des opérateurs"/>
      <sheetName val="Listes"/>
      <sheetName val="barême RMI2007"/>
      <sheetName val="barême RMI2008"/>
      <sheetName val="barême RMI2009"/>
      <sheetName val="barême RSA2010"/>
      <sheetName val="Tempo"/>
      <sheetName val="Suivi Mesures Acc2010"/>
      <sheetName val="Suivi Mesures AccColl2010"/>
      <sheetName val="nv Suivi mesures et budgétaire"/>
      <sheetName val="Suivi Diagnostics NA2010"/>
      <sheetName val="graph bilan"/>
    </sheetNames>
    <sheetDataSet>
      <sheetData sheetId="0"/>
      <sheetData sheetId="1">
        <row r="1">
          <cell r="A1" t="str">
            <v>Type de mesure</v>
          </cell>
          <cell r="E1" t="str">
            <v>Type de mesure Collectives</v>
          </cell>
          <cell r="I1" t="str">
            <v>Type de diagnostic (pour refus)</v>
          </cell>
        </row>
        <row r="2">
          <cell r="A2" t="str">
            <v>Recherche de logement / suivi individuel</v>
          </cell>
          <cell r="E2" t="str">
            <v>Recherche de logement collectif/ Information</v>
          </cell>
          <cell r="I2" t="str">
            <v>ACCES</v>
          </cell>
        </row>
        <row r="3">
          <cell r="A3" t="str">
            <v>Installation dans le logement</v>
          </cell>
          <cell r="E3" t="str">
            <v>Recherche de logement collectif/ Prospection</v>
          </cell>
          <cell r="I3" t="str">
            <v>MAINTIEN</v>
          </cell>
        </row>
        <row r="4">
          <cell r="A4" t="str">
            <v>Maîtrise du loyer et des charges</v>
          </cell>
          <cell r="E4" t="str">
            <v>Mesure collective / information cumulée à une mesure individuelle</v>
          </cell>
          <cell r="I4" t="str">
            <v>SPECIFIQUE</v>
          </cell>
        </row>
        <row r="5">
          <cell r="A5" t="str">
            <v>Appropriation du logement / suivi individuel</v>
          </cell>
          <cell r="E5" t="str">
            <v>Mesure collective / prospection cumulée à une mesure individuelle</v>
          </cell>
        </row>
        <row r="6">
          <cell r="A6" t="str">
            <v>Médiation</v>
          </cell>
          <cell r="E6" t="str">
            <v>Appropriation du logement / action collective</v>
          </cell>
        </row>
        <row r="7">
          <cell r="A7" t="str">
            <v>Module spécifique</v>
          </cell>
        </row>
      </sheetData>
      <sheetData sheetId="2">
        <row r="1">
          <cell r="A1" t="str">
            <v>DT de AVESNES</v>
          </cell>
          <cell r="B1" t="str">
            <v>DT de CAMBRAI</v>
          </cell>
          <cell r="C1" t="str">
            <v>DT de DOUAI</v>
          </cell>
          <cell r="D1" t="str">
            <v>DT de LILLE</v>
          </cell>
          <cell r="E1" t="str">
            <v>DT de ROUBAIX-TOURCOING</v>
          </cell>
          <cell r="G1" t="str">
            <v>DT FLANDRES INTERIEURES</v>
          </cell>
          <cell r="H1" t="str">
            <v>DT FLANDRES MARITIMES</v>
          </cell>
        </row>
        <row r="2">
          <cell r="A2" t="str">
            <v>ACCUEIL ET PROMOTION SAMBRE</v>
          </cell>
          <cell r="B2" t="str">
            <v>ASDAHC ( Ex-ACORS)</v>
          </cell>
          <cell r="C2" t="str">
            <v>TOITS DE VIE (ex AILD)</v>
          </cell>
          <cell r="D2" t="str">
            <v>AARS</v>
          </cell>
          <cell r="E2" t="str">
            <v>ACCUEIL FRATERNEL ROUBAISIEN</v>
          </cell>
          <cell r="G2" t="str">
            <v>DT FLANDRES INTERIEURES 2010</v>
          </cell>
          <cell r="H2" t="str">
            <v>AAE service Adultes</v>
          </cell>
        </row>
        <row r="3">
          <cell r="A3" t="str">
            <v>CAL PACT DE L'AVESNOIS</v>
          </cell>
          <cell r="B3" t="str">
            <v>ARPE</v>
          </cell>
          <cell r="C3" t="str">
            <v>LES COMPAGNONS DE l'ESPOIR</v>
          </cell>
          <cell r="D3" t="str">
            <v>ABEJ</v>
          </cell>
          <cell r="E3" t="str">
            <v>CENTRE SOCIAL DES HAUTS CHAMPS</v>
          </cell>
          <cell r="G3" t="str">
            <v>PACT de Dunkerque (antenne Hazebrouck)</v>
          </cell>
          <cell r="H3" t="str">
            <v>AIPI</v>
          </cell>
        </row>
        <row r="4">
          <cell r="A4" t="str">
            <v>PRIM'TOIT</v>
          </cell>
          <cell r="B4" t="str">
            <v>HAVRE</v>
          </cell>
          <cell r="C4" t="str">
            <v>PRIM'TOIT</v>
          </cell>
          <cell r="D4" t="str">
            <v>ADNSEA ( ARAS)</v>
          </cell>
          <cell r="E4" t="str">
            <v>GRAAL Roubaix</v>
          </cell>
          <cell r="G4" t="str">
            <v>CoLoLo (antenne OSLO)</v>
          </cell>
          <cell r="H4" t="str">
            <v>AFEJI Dunkerque</v>
          </cell>
        </row>
        <row r="5">
          <cell r="B5" t="str">
            <v>CAL PACT DU CAMBRESIS</v>
          </cell>
          <cell r="C5" t="str">
            <v>PACT DU DOUAISIS</v>
          </cell>
          <cell r="D5" t="str">
            <v>AFEJI</v>
          </cell>
          <cell r="E5" t="str">
            <v>HOME DES FLANDRES classique</v>
          </cell>
          <cell r="G5" t="str">
            <v>PACT Métropole Nord (Antenne Armentières)</v>
          </cell>
          <cell r="H5" t="str">
            <v>CCAS de Gravelines</v>
          </cell>
        </row>
        <row r="6">
          <cell r="B6" t="str">
            <v>PRIM'TOIT</v>
          </cell>
          <cell r="D6" t="str">
            <v>AREAS</v>
          </cell>
          <cell r="E6" t="str">
            <v>HOME DES FLANDRES logement des jeunes</v>
          </cell>
          <cell r="H6" t="str">
            <v>FLIU</v>
          </cell>
        </row>
        <row r="7">
          <cell r="D7" t="str">
            <v>CAPHARNAÜM</v>
          </cell>
          <cell r="E7" t="str">
            <v>PMN - Antenne de Roubaix</v>
          </cell>
          <cell r="H7" t="str">
            <v>Foyer CHRS Thérèse Caulier</v>
          </cell>
        </row>
        <row r="8">
          <cell r="D8" t="str">
            <v>CEFR</v>
          </cell>
          <cell r="E8" t="str">
            <v>VISA FOYER RENOVATION</v>
          </cell>
          <cell r="H8" t="str">
            <v>PACT de Dunkerque (antenne Dunkerque)</v>
          </cell>
        </row>
        <row r="9">
          <cell r="D9" t="str">
            <v>CHAMP MARIE</v>
          </cell>
          <cell r="E9" t="str">
            <v>AERS BETHEL</v>
          </cell>
          <cell r="H9" t="str">
            <v>VISA Foyer Renaître</v>
          </cell>
        </row>
        <row r="10">
          <cell r="D10" t="str">
            <v>FARE</v>
          </cell>
          <cell r="E10" t="str">
            <v xml:space="preserve">PMN - Antenne de Tourcoing et Plateforme de Quesnoy </v>
          </cell>
        </row>
        <row r="11">
          <cell r="D11" t="str">
            <v>GRAAL</v>
          </cell>
          <cell r="E11" t="str">
            <v xml:space="preserve">VISA FOYER REGAIN </v>
          </cell>
        </row>
        <row r="12">
          <cell r="D12" t="str">
            <v>HABITAT ET HUMANISME</v>
          </cell>
          <cell r="E12" t="str">
            <v>GRAAL Tourcoing</v>
          </cell>
        </row>
        <row r="13">
          <cell r="D13" t="str">
            <v>LOUISE MICHEL</v>
          </cell>
          <cell r="E13" t="str">
            <v xml:space="preserve">PMN MAISON FAMILIALE </v>
          </cell>
        </row>
        <row r="14">
          <cell r="D14" t="str">
            <v>MAGDALA</v>
          </cell>
          <cell r="E14" t="str">
            <v>RESIDENCE DU TILLEUL</v>
          </cell>
        </row>
        <row r="15">
          <cell r="D15" t="str">
            <v>MARTINE BERNARD</v>
          </cell>
          <cell r="E15" t="str">
            <v>RELAIS SOLEIL TOURQUENOIS</v>
          </cell>
        </row>
        <row r="16">
          <cell r="D16" t="str">
            <v>OSLO</v>
          </cell>
          <cell r="E16" t="str">
            <v>AFEJI</v>
          </cell>
        </row>
        <row r="17">
          <cell r="D17" t="str">
            <v>PACT DE LILLE</v>
          </cell>
          <cell r="E17" t="str">
            <v>CEFR</v>
          </cell>
        </row>
        <row r="18">
          <cell r="D18" t="str">
            <v>R+</v>
          </cell>
        </row>
        <row r="19">
          <cell r="D19" t="str">
            <v>VISA FOYER REALITE</v>
          </cell>
        </row>
      </sheetData>
      <sheetData sheetId="3">
        <row r="1">
          <cell r="A1" t="str">
            <v>Appropriation collectif</v>
          </cell>
          <cell r="B1" t="str">
            <v>I</v>
          </cell>
          <cell r="C1" t="str">
            <v>Abandon du ménage</v>
          </cell>
          <cell r="D1" t="str">
            <v>association agréée</v>
          </cell>
          <cell r="E1" t="str">
            <v>1ère Demande</v>
          </cell>
          <cell r="F1" t="str">
            <v>Hors barême FSL (&gt; 2 RMI)</v>
          </cell>
          <cell r="H1" t="str">
            <v>Structure à l'origine de l'orientation</v>
          </cell>
          <cell r="J1" t="str">
            <v>Accès - Détenteur d'un bail précaire</v>
          </cell>
          <cell r="M1" t="str">
            <v>RSA socle</v>
          </cell>
          <cell r="N1" t="str">
            <v>AL non nécessaire</v>
          </cell>
        </row>
        <row r="2">
          <cell r="A2" t="str">
            <v>Appropriation individuel</v>
          </cell>
          <cell r="B2" t="str">
            <v>I+1</v>
          </cell>
          <cell r="C2" t="str">
            <v>Objectifs atteints</v>
          </cell>
          <cell r="D2" t="str">
            <v>Association non agréée</v>
          </cell>
          <cell r="E2" t="str">
            <v>Renouvellement</v>
          </cell>
          <cell r="F2" t="str">
            <v>Bénéficie déjà d'une mesure de même type</v>
          </cell>
          <cell r="H2" t="str">
            <v>Ass.  LA POSE</v>
          </cell>
          <cell r="J2" t="str">
            <v>Accès - Hébergé dans dispositif institutionnel</v>
          </cell>
          <cell r="M2" t="str">
            <v>API</v>
          </cell>
          <cell r="N2" t="str">
            <v>Refus d'adhésion du ménage</v>
          </cell>
        </row>
        <row r="3">
          <cell r="A3" t="str">
            <v>Installation dans le logement</v>
          </cell>
          <cell r="B3" t="str">
            <v>I+2</v>
          </cell>
          <cell r="C3" t="str">
            <v>Décès</v>
          </cell>
          <cell r="D3" t="str">
            <v>Autre</v>
          </cell>
          <cell r="H3" t="str">
            <v>ASS. PACT</v>
          </cell>
          <cell r="J3" t="str">
            <v>Accès - Perte irrémédiable du logement</v>
          </cell>
          <cell r="M3" t="str">
            <v>ASSEDIC</v>
          </cell>
          <cell r="N3" t="str">
            <v>Pas de contact avec le ménage</v>
          </cell>
        </row>
        <row r="4">
          <cell r="A4" t="str">
            <v>Maîtrise des charges et du loyer</v>
          </cell>
          <cell r="B4" t="str">
            <v>I+3</v>
          </cell>
          <cell r="C4" t="str">
            <v>Déménagement</v>
          </cell>
          <cell r="D4" t="str">
            <v>CCAS</v>
          </cell>
          <cell r="H4" t="str">
            <v>ASS. PRIM'TOIT</v>
          </cell>
          <cell r="J4" t="str">
            <v>Accès - Sans domicile propore</v>
          </cell>
          <cell r="M4" t="str">
            <v>AAH</v>
          </cell>
          <cell r="N4" t="str">
            <v>Orientation vers un autre dispositif</v>
          </cell>
        </row>
        <row r="5">
          <cell r="A5" t="str">
            <v>Médiation</v>
          </cell>
          <cell r="B5" t="str">
            <v>I+4</v>
          </cell>
          <cell r="C5" t="str">
            <v>Interruption de la mesure par l'opérateur</v>
          </cell>
          <cell r="D5" t="str">
            <v>CL FSL</v>
          </cell>
          <cell r="H5" t="str">
            <v>Ass. QUAPIL</v>
          </cell>
          <cell r="J5" t="str">
            <v>Accès - Vivant ds un logt déclaré insalubre</v>
          </cell>
          <cell r="M5" t="str">
            <v>PRESTATIONS FAMILIALES</v>
          </cell>
          <cell r="N5" t="str">
            <v>Hors critère FSL</v>
          </cell>
        </row>
        <row r="6">
          <cell r="A6" t="str">
            <v>Module spécifique</v>
          </cell>
          <cell r="B6" t="str">
            <v>I+5</v>
          </cell>
          <cell r="C6" t="str">
            <v>réorientation vers un autre dispositif</v>
          </cell>
          <cell r="D6" t="str">
            <v>Secrétariat FSL</v>
          </cell>
          <cell r="H6" t="str">
            <v>Autre</v>
          </cell>
          <cell r="J6" t="str">
            <v>Accès - Vivant en surpeuplement extrême ds parc privé</v>
          </cell>
          <cell r="M6" t="str">
            <v>SALAIRE</v>
          </cell>
          <cell r="N6" t="str">
            <v>Autres motifs</v>
          </cell>
        </row>
        <row r="7">
          <cell r="A7" t="str">
            <v>Recherche de logement collectif information</v>
          </cell>
          <cell r="B7" t="str">
            <v>I+6</v>
          </cell>
          <cell r="C7" t="str">
            <v>Logement trouvé</v>
          </cell>
          <cell r="D7" t="str">
            <v>UTPAS</v>
          </cell>
          <cell r="H7" t="str">
            <v>Bailleur Social</v>
          </cell>
          <cell r="J7" t="str">
            <v>Accès - couple, parent isolé, ou alloc RMI vivant chez un tiers</v>
          </cell>
          <cell r="M7" t="str">
            <v>INDEMNITE JOURNALIERE</v>
          </cell>
        </row>
        <row r="8">
          <cell r="A8" t="str">
            <v>Recherche de logement collectif prospection</v>
          </cell>
          <cell r="B8" t="str">
            <v>I+7</v>
          </cell>
          <cell r="C8" t="str">
            <v>Pas de renouvellement possible</v>
          </cell>
          <cell r="H8" t="str">
            <v>CCAS</v>
          </cell>
          <cell r="J8" t="str">
            <v>Maintien - conflits avec bailleur, fournisseur et voisinage</v>
          </cell>
          <cell r="M8" t="str">
            <v>RETRAITE</v>
          </cell>
        </row>
        <row r="9">
          <cell r="A9" t="str">
            <v>Recherche de logement collectif prospection</v>
          </cell>
          <cell r="B9" t="str">
            <v>I+8</v>
          </cell>
          <cell r="C9" t="str">
            <v>Changement de module FSL</v>
          </cell>
          <cell r="H9" t="str">
            <v>Divers/ CTAO/ DDTM/DDCS/CAF</v>
          </cell>
          <cell r="J9" t="str">
            <v>Maintien - Dettes multiples (eau, électricité, gaz, loyer..)</v>
          </cell>
          <cell r="M9" t="str">
            <v>AUTRES</v>
          </cell>
        </row>
        <row r="10">
          <cell r="A10" t="str">
            <v>Recherche de logement collectif prospection</v>
          </cell>
          <cell r="B10" t="str">
            <v>I+9</v>
          </cell>
          <cell r="H10" t="str">
            <v>Organismes de tutelle</v>
          </cell>
          <cell r="J10" t="str">
            <v>Maintien - Expulsion en cours</v>
          </cell>
        </row>
        <row r="11">
          <cell r="A11" t="str">
            <v>Recherche individuel</v>
          </cell>
          <cell r="B11" t="str">
            <v>I+10</v>
          </cell>
          <cell r="H11" t="str">
            <v>UTPAS ANZIN</v>
          </cell>
          <cell r="J11" t="str">
            <v>Maintien - logt insalubre (IH, plainte SCHS)</v>
          </cell>
        </row>
        <row r="12">
          <cell r="A12" t="str">
            <v>Recherche individuel</v>
          </cell>
          <cell r="B12" t="str">
            <v>M</v>
          </cell>
          <cell r="H12" t="str">
            <v>UTPAS CONDE</v>
          </cell>
          <cell r="J12" t="str">
            <v>Maintien - problème d'hygiène</v>
          </cell>
        </row>
        <row r="13">
          <cell r="B13" t="str">
            <v>M+1</v>
          </cell>
          <cell r="H13" t="str">
            <v>UTPAS DENAIN WALLERS</v>
          </cell>
          <cell r="J13" t="str">
            <v>Maintien - Surendettement</v>
          </cell>
        </row>
        <row r="14">
          <cell r="B14" t="str">
            <v>M+2</v>
          </cell>
          <cell r="H14" t="str">
            <v>UTPAS D'ONNAING</v>
          </cell>
        </row>
        <row r="15">
          <cell r="B15" t="str">
            <v>M+3</v>
          </cell>
          <cell r="H15" t="str">
            <v>UTPAS SAINT AMAND</v>
          </cell>
        </row>
        <row r="16">
          <cell r="B16" t="str">
            <v>M+4</v>
          </cell>
          <cell r="H16" t="str">
            <v>UTPAS VALENCIENNES</v>
          </cell>
        </row>
        <row r="17">
          <cell r="B17" t="str">
            <v>M+5</v>
          </cell>
          <cell r="H17" t="str">
            <v>UTPAS DENAIN BOUCHAIN</v>
          </cell>
        </row>
        <row r="18">
          <cell r="B18" t="str">
            <v>M+6</v>
          </cell>
          <cell r="H18" t="str">
            <v>AUTRE INSTRUCTEUR</v>
          </cell>
        </row>
        <row r="19">
          <cell r="B19" t="str">
            <v>M+7</v>
          </cell>
          <cell r="H19" t="str">
            <v>AIVS</v>
          </cell>
        </row>
        <row r="20">
          <cell r="B20" t="str">
            <v>M+8</v>
          </cell>
          <cell r="H20" t="str">
            <v>Ass. ADATMI</v>
          </cell>
        </row>
        <row r="21">
          <cell r="B21" t="str">
            <v>M+9</v>
          </cell>
          <cell r="H21" t="str">
            <v>Ass. ADIL</v>
          </cell>
        </row>
        <row r="22">
          <cell r="B22" t="str">
            <v>M+10</v>
          </cell>
          <cell r="H22" t="str">
            <v>Ass. ADNSEA - ARRAS</v>
          </cell>
        </row>
        <row r="23">
          <cell r="H23" t="str">
            <v>Ass. ADSSEAD ROUBAIX</v>
          </cell>
        </row>
        <row r="24">
          <cell r="H24" t="str">
            <v>Ass. AID'HA CAP EMPLOI</v>
          </cell>
        </row>
        <row r="25">
          <cell r="H25" t="str">
            <v>Ass. AILD</v>
          </cell>
        </row>
        <row r="26">
          <cell r="H26" t="str">
            <v>Ass. AILD</v>
          </cell>
        </row>
        <row r="27">
          <cell r="H27" t="str">
            <v>Ass. APU VIEUX LILLE</v>
          </cell>
        </row>
        <row r="28">
          <cell r="H28" t="str">
            <v>Ass. ARLEUX POUR TOUS</v>
          </cell>
        </row>
        <row r="29">
          <cell r="H29" t="str">
            <v>Ass. ASAPN</v>
          </cell>
        </row>
        <row r="30">
          <cell r="H30" t="str">
            <v>Ass. ASDAHC</v>
          </cell>
        </row>
        <row r="31">
          <cell r="H31" t="str">
            <v>Ass. C.H.R.S LES TISSERANDS</v>
          </cell>
        </row>
        <row r="32">
          <cell r="H32" t="str">
            <v>Ass. DOUAISIS SANTE POUR TOUS</v>
          </cell>
        </row>
        <row r="33">
          <cell r="H33" t="str">
            <v>Ass. EPISOL 59</v>
          </cell>
        </row>
        <row r="34">
          <cell r="H34" t="str">
            <v>Ass. FERME DES VANNEAUX</v>
          </cell>
        </row>
        <row r="35">
          <cell r="H35" t="str">
            <v>Ass. LA POSE</v>
          </cell>
        </row>
        <row r="36">
          <cell r="H36" t="str">
            <v>Ass. LE SIRA</v>
          </cell>
        </row>
        <row r="37">
          <cell r="H37" t="str">
            <v>Ass. LES COMPAGNONS DE L'ESPOIR</v>
          </cell>
        </row>
        <row r="38">
          <cell r="H38" t="str">
            <v>Ass. MISSION LOCALE DOUAI</v>
          </cell>
        </row>
        <row r="39">
          <cell r="H39" t="str">
            <v>Ass. OSLO</v>
          </cell>
        </row>
        <row r="40">
          <cell r="H40" t="str">
            <v>Ass. PACT CAMBRESIS</v>
          </cell>
        </row>
        <row r="41">
          <cell r="H41" t="str">
            <v>Ass. PACT DOUAISIS</v>
          </cell>
        </row>
        <row r="42">
          <cell r="H42" t="str">
            <v>Ass. PARALYSES DE FRANCE DOUAI</v>
          </cell>
        </row>
        <row r="43">
          <cell r="H43" t="str">
            <v>Ass. POLE SANTE DE DOUAI</v>
          </cell>
        </row>
        <row r="44">
          <cell r="H44" t="str">
            <v>Ass. PRIM TOIT DOUAISIS</v>
          </cell>
        </row>
        <row r="45">
          <cell r="H45" t="str">
            <v>Ass. SECOURS POPULAIRE</v>
          </cell>
        </row>
        <row r="46">
          <cell r="H46" t="str">
            <v>Ass. SIRFAG</v>
          </cell>
        </row>
        <row r="47">
          <cell r="H47" t="str">
            <v>CAF DE DOUAI</v>
          </cell>
        </row>
        <row r="48">
          <cell r="H48" t="str">
            <v>CCAS ANHIERS</v>
          </cell>
        </row>
        <row r="49">
          <cell r="H49" t="str">
            <v>CCAS ANICHE</v>
          </cell>
        </row>
        <row r="50">
          <cell r="H50" t="str">
            <v>CCAS ARLEUX</v>
          </cell>
        </row>
        <row r="51">
          <cell r="H51" t="str">
            <v>CCAS AUBERCHICOURT</v>
          </cell>
        </row>
        <row r="52">
          <cell r="H52" t="str">
            <v>CCAS AUBY</v>
          </cell>
        </row>
        <row r="53">
          <cell r="H53" t="str">
            <v>CCAS BRUILLE-LEZ-MARCHIENNES</v>
          </cell>
        </row>
        <row r="54">
          <cell r="H54" t="str">
            <v>CCAS CANTIN</v>
          </cell>
        </row>
        <row r="55">
          <cell r="H55" t="str">
            <v>CCAS COMINES</v>
          </cell>
        </row>
        <row r="56">
          <cell r="H56" t="str">
            <v>CCAS COURCHELETTES</v>
          </cell>
        </row>
        <row r="57">
          <cell r="H57" t="str">
            <v>CCAS COUTICHES</v>
          </cell>
        </row>
        <row r="58">
          <cell r="H58" t="str">
            <v>CCAS CUINCY</v>
          </cell>
        </row>
        <row r="59">
          <cell r="H59" t="str">
            <v>CCAS DECHY</v>
          </cell>
        </row>
        <row r="60">
          <cell r="H60" t="str">
            <v>CCAS DOUAI</v>
          </cell>
        </row>
        <row r="61">
          <cell r="H61" t="str">
            <v>CCAS ECAILLON</v>
          </cell>
        </row>
        <row r="62">
          <cell r="H62" t="str">
            <v>CCAS ERCHIN</v>
          </cell>
        </row>
        <row r="63">
          <cell r="H63" t="str">
            <v>CCAS ERRE</v>
          </cell>
        </row>
        <row r="64">
          <cell r="H64" t="str">
            <v>CCAS ESQUERCHIN</v>
          </cell>
        </row>
        <row r="65">
          <cell r="H65" t="str">
            <v>CCAS ESTREES</v>
          </cell>
        </row>
        <row r="66">
          <cell r="H66" t="str">
            <v>CCAS FAUMONT</v>
          </cell>
        </row>
        <row r="67">
          <cell r="H67" t="str">
            <v>CCAS FECHAIN</v>
          </cell>
        </row>
        <row r="68">
          <cell r="H68" t="str">
            <v>CCAS FENAIN</v>
          </cell>
        </row>
        <row r="69">
          <cell r="H69" t="str">
            <v>CCAS FERIN</v>
          </cell>
        </row>
        <row r="70">
          <cell r="H70" t="str">
            <v>CCAS FLERS-EN-ESCREBIEUX</v>
          </cell>
        </row>
        <row r="71">
          <cell r="H71" t="str">
            <v>CCAS FLINES-LEZ-RACHES</v>
          </cell>
        </row>
        <row r="72">
          <cell r="H72" t="str">
            <v>CCAS GUESNAIN</v>
          </cell>
        </row>
        <row r="73">
          <cell r="H73" t="str">
            <v>CCAS HEM</v>
          </cell>
        </row>
        <row r="74">
          <cell r="H74" t="str">
            <v>CCAS HORNAING</v>
          </cell>
        </row>
        <row r="75">
          <cell r="H75" t="str">
            <v>CCAS LALLAING</v>
          </cell>
        </row>
        <row r="76">
          <cell r="H76" t="str">
            <v>CCAS LAMBRES-LEZ-DOUAI</v>
          </cell>
        </row>
        <row r="77">
          <cell r="H77" t="str">
            <v>CCAS LECLUSE</v>
          </cell>
        </row>
        <row r="78">
          <cell r="H78" t="str">
            <v>CCAS LEWARDE</v>
          </cell>
        </row>
        <row r="79">
          <cell r="H79" t="str">
            <v>CCAS LOOS</v>
          </cell>
        </row>
        <row r="80">
          <cell r="H80" t="str">
            <v>CCAS MAIRIE LILLE - FIVES</v>
          </cell>
        </row>
        <row r="81">
          <cell r="H81" t="str">
            <v>CCAS MAIRIE LILLE - LILLE SUD</v>
          </cell>
        </row>
        <row r="82">
          <cell r="H82" t="str">
            <v>CCAS MAIRIE LILLE - MOULINS</v>
          </cell>
        </row>
        <row r="83">
          <cell r="H83" t="str">
            <v>CCAS MAIRIE LILLE - VAUBAN</v>
          </cell>
        </row>
        <row r="84">
          <cell r="H84" t="str">
            <v>CCAS MAIRIE LILLE - WAZEMMES</v>
          </cell>
        </row>
        <row r="85">
          <cell r="H85" t="str">
            <v>CCAS MARCHIENNES</v>
          </cell>
        </row>
        <row r="86">
          <cell r="H86" t="str">
            <v>CCAS MASNY</v>
          </cell>
        </row>
        <row r="87">
          <cell r="H87" t="str">
            <v>CCAS MONCHECOURT</v>
          </cell>
        </row>
        <row r="88">
          <cell r="H88" t="str">
            <v>CCAS MONTIGNY-EN-OSTREVENT</v>
          </cell>
        </row>
        <row r="89">
          <cell r="H89" t="str">
            <v>CCAS ORCHIES</v>
          </cell>
        </row>
        <row r="90">
          <cell r="H90" t="str">
            <v>CCAS PECQUENCOURT</v>
          </cell>
        </row>
        <row r="91">
          <cell r="H91" t="str">
            <v>CCAS RACHES</v>
          </cell>
        </row>
        <row r="92">
          <cell r="H92" t="str">
            <v>CCAS RAIMBEAUCOURT</v>
          </cell>
        </row>
        <row r="93">
          <cell r="H93" t="str">
            <v>CCAS RIEULAY</v>
          </cell>
        </row>
        <row r="94">
          <cell r="H94" t="str">
            <v>CCAS ROOST-WARENDIN</v>
          </cell>
        </row>
        <row r="95">
          <cell r="H95" t="str">
            <v>CCAS SIN-LE-NOBLE</v>
          </cell>
        </row>
        <row r="96">
          <cell r="H96" t="str">
            <v>CCAS SOMAIN</v>
          </cell>
        </row>
        <row r="97">
          <cell r="H97" t="str">
            <v>CCAS VRED</v>
          </cell>
        </row>
        <row r="98">
          <cell r="H98" t="str">
            <v>CCAS WANDIGNIES-HAMAGE</v>
          </cell>
        </row>
        <row r="99">
          <cell r="H99" t="str">
            <v>CCAS WAZIERS</v>
          </cell>
        </row>
        <row r="100">
          <cell r="H100" t="str">
            <v>Centre DE PREVENTION SANTE - ANICHE</v>
          </cell>
        </row>
        <row r="101">
          <cell r="H101" t="str">
            <v>Centre HELENE BOREL</v>
          </cell>
        </row>
        <row r="102">
          <cell r="H102" t="str">
            <v>Centre SERVICE LOGEMENT CDE</v>
          </cell>
        </row>
        <row r="103">
          <cell r="H103" t="str">
            <v>Centre SOCIAL LABOUREUR</v>
          </cell>
        </row>
        <row r="104">
          <cell r="H104" t="str">
            <v>COEUR D'OSTREVENT</v>
          </cell>
        </row>
        <row r="105">
          <cell r="H105" t="str">
            <v>HLM CMH - SLE</v>
          </cell>
        </row>
        <row r="106">
          <cell r="H106" t="str">
            <v>HLM NOREVIE</v>
          </cell>
        </row>
        <row r="107">
          <cell r="H107" t="str">
            <v>HLM SIA HABITAT</v>
          </cell>
        </row>
        <row r="108">
          <cell r="H108" t="str">
            <v>ICF NORD EST FLANDRES HAINAUT</v>
          </cell>
        </row>
        <row r="109">
          <cell r="H109" t="str">
            <v>ICF NORD EST LILLE</v>
          </cell>
        </row>
        <row r="110">
          <cell r="H110" t="str">
            <v>LELONG BERNARD</v>
          </cell>
        </row>
        <row r="111">
          <cell r="H111" t="str">
            <v>LMH</v>
          </cell>
        </row>
        <row r="112">
          <cell r="H112" t="str">
            <v>PARTENORD HABITAT DOUAI</v>
          </cell>
        </row>
        <row r="113">
          <cell r="H113" t="str">
            <v>SCI LES ALBIEZ</v>
          </cell>
        </row>
        <row r="114">
          <cell r="H114" t="str">
            <v>SLE HABITAT - LOOS LA BASSEE</v>
          </cell>
        </row>
        <row r="115">
          <cell r="H115" t="str">
            <v>SOGINORPA - ANICHE</v>
          </cell>
        </row>
        <row r="116">
          <cell r="H116" t="str">
            <v>SPS DOUAI</v>
          </cell>
        </row>
        <row r="117">
          <cell r="H117" t="str">
            <v>tutelle AGSS - UDAF DOUAI</v>
          </cell>
        </row>
        <row r="118">
          <cell r="H118" t="str">
            <v>tutelle AGSS - UDAF LILLE</v>
          </cell>
        </row>
        <row r="119">
          <cell r="H119" t="str">
            <v>tutelle ASAPN</v>
          </cell>
        </row>
        <row r="120">
          <cell r="H120" t="str">
            <v>tutelle ASS ARIANE</v>
          </cell>
        </row>
        <row r="121">
          <cell r="H121" t="str">
            <v>tutelle ATI - DOUAI</v>
          </cell>
        </row>
        <row r="122">
          <cell r="H122" t="str">
            <v>tutelle FOYER D'ACCUEIL HELENE BOREL</v>
          </cell>
        </row>
        <row r="123">
          <cell r="H123" t="str">
            <v>UTPAS CYSOING PONT A MARCQ</v>
          </cell>
        </row>
        <row r="124">
          <cell r="H124" t="str">
            <v>UTPAS DENAIN BOUCHAIN</v>
          </cell>
        </row>
        <row r="125">
          <cell r="H125" t="str">
            <v>UTPAS DOUAI ARLEUX</v>
          </cell>
        </row>
        <row r="126">
          <cell r="H126" t="str">
            <v>UTPAS DOUAI WAZIERS</v>
          </cell>
        </row>
        <row r="127">
          <cell r="H127" t="str">
            <v>UTPAS HAUBOURDIN LA BASSEE</v>
          </cell>
        </row>
        <row r="128">
          <cell r="H128" t="str">
            <v>UTPAS LILLE NORD</v>
          </cell>
        </row>
        <row r="129">
          <cell r="H129" t="str">
            <v>UTPAS LILLE SUD</v>
          </cell>
        </row>
        <row r="130">
          <cell r="H130" t="str">
            <v>UTPAS LOMME LAMBERSART</v>
          </cell>
        </row>
        <row r="131">
          <cell r="H131" t="str">
            <v>UTPAS SECLIN</v>
          </cell>
        </row>
        <row r="132">
          <cell r="H132" t="str">
            <v>UTPAS SIN LE NOBLE GUESNAIN ANICHE</v>
          </cell>
        </row>
        <row r="133">
          <cell r="H133" t="str">
            <v>UTPAS SOMAIN ORCHIES</v>
          </cell>
        </row>
        <row r="134">
          <cell r="H134" t="str">
            <v>AUTRE INSTRUCTEUR</v>
          </cell>
        </row>
        <row r="135">
          <cell r="H135" t="str">
            <v>AIVS</v>
          </cell>
        </row>
        <row r="136">
          <cell r="H136" t="str">
            <v>Ass. AAE - AVEC</v>
          </cell>
        </row>
        <row r="137">
          <cell r="H137" t="str">
            <v>Ass. AAE - SERVICE ADULTES</v>
          </cell>
        </row>
        <row r="138">
          <cell r="H138" t="str">
            <v>Ass. ABEJ</v>
          </cell>
        </row>
        <row r="139">
          <cell r="H139" t="str">
            <v>Ass. ADMI</v>
          </cell>
        </row>
        <row r="140">
          <cell r="H140" t="str">
            <v>Ass. AFEJI - DUNKERQUE</v>
          </cell>
        </row>
        <row r="141">
          <cell r="H141" t="str">
            <v>Ass. AFEJI LA PHALECQUE</v>
          </cell>
        </row>
        <row r="142">
          <cell r="H142" t="str">
            <v>Ass. AIPI</v>
          </cell>
        </row>
        <row r="143">
          <cell r="H143" t="str">
            <v>Ass. APU VIEUX LILLE</v>
          </cell>
        </row>
        <row r="144">
          <cell r="H144" t="str">
            <v>Ass. APU WAZEMMES</v>
          </cell>
        </row>
        <row r="145">
          <cell r="H145" t="str">
            <v>Ass. ARIANE - DUNKERQUE</v>
          </cell>
        </row>
        <row r="146">
          <cell r="H146" t="str">
            <v>Ass. COLLECTIF LOCAL LOGEMENT</v>
          </cell>
        </row>
        <row r="147">
          <cell r="H147" t="str">
            <v>Ass. FARE</v>
          </cell>
        </row>
        <row r="148">
          <cell r="H148" t="str">
            <v>Ass. GRAAL - LILLE</v>
          </cell>
        </row>
        <row r="149">
          <cell r="H149" t="str">
            <v>Ass. ORME ACTIVITES</v>
          </cell>
        </row>
        <row r="150">
          <cell r="H150" t="str">
            <v>Ass. OSLO</v>
          </cell>
        </row>
        <row r="151">
          <cell r="H151" t="str">
            <v>Ass. PACT ARMENTIERES</v>
          </cell>
        </row>
        <row r="152">
          <cell r="H152" t="str">
            <v>Ass. PACT DUNKERQUE</v>
          </cell>
        </row>
        <row r="153">
          <cell r="H153" t="str">
            <v>Ass. PACT DUNKERQUE ANT. HAZEBROUCK</v>
          </cell>
        </row>
        <row r="154">
          <cell r="H154" t="str">
            <v>Ass. PACT LILLE</v>
          </cell>
        </row>
        <row r="155">
          <cell r="H155" t="str">
            <v>Ass. POINT SERVICE AUX PARTICULIERS</v>
          </cell>
        </row>
        <row r="156">
          <cell r="H156" t="str">
            <v>Ass. PRIM TOIT DOUAISIS</v>
          </cell>
        </row>
        <row r="157">
          <cell r="H157" t="str">
            <v>Ass. SALC - HELLEMMES</v>
          </cell>
        </row>
        <row r="158">
          <cell r="H158" t="str">
            <v>Ass. SECOURS POPULAIRE</v>
          </cell>
        </row>
        <row r="159">
          <cell r="H159" t="str">
            <v>Ass. V.I.S.A CHRS RENAITRE</v>
          </cell>
        </row>
        <row r="160">
          <cell r="H160" t="str">
            <v>Ass. VISA FOYER RENAITRE</v>
          </cell>
        </row>
        <row r="161">
          <cell r="H161" t="str">
            <v>CAF D'ARMENTIERES</v>
          </cell>
        </row>
        <row r="162">
          <cell r="H162" t="str">
            <v>CCAS ARMBOUTS-CAPPEL</v>
          </cell>
        </row>
        <row r="163">
          <cell r="H163" t="str">
            <v>CCAS ARMENTIERES</v>
          </cell>
        </row>
        <row r="164">
          <cell r="H164" t="str">
            <v>CCAS ARNEKE</v>
          </cell>
        </row>
        <row r="165">
          <cell r="H165" t="str">
            <v>CCAS BAILLEUL</v>
          </cell>
        </row>
        <row r="166">
          <cell r="H166" t="str">
            <v>CCAS BERGUES</v>
          </cell>
        </row>
        <row r="167">
          <cell r="H167" t="str">
            <v>CCAS BLARINGHEM</v>
          </cell>
        </row>
        <row r="168">
          <cell r="H168" t="str">
            <v>CCAS BOESCHEPE</v>
          </cell>
        </row>
        <row r="169">
          <cell r="H169" t="str">
            <v>CCAS BOESEGHEM</v>
          </cell>
        </row>
        <row r="170">
          <cell r="H170" t="str">
            <v>CCAS BOURBOURG</v>
          </cell>
        </row>
        <row r="171">
          <cell r="H171" t="str">
            <v>CCAS BRAY-DUNES</v>
          </cell>
        </row>
        <row r="172">
          <cell r="H172" t="str">
            <v>CCAS BROXEELE</v>
          </cell>
        </row>
        <row r="173">
          <cell r="H173" t="str">
            <v>CCAS CAESTRE</v>
          </cell>
        </row>
        <row r="174">
          <cell r="H174" t="str">
            <v>CCAS CAPPELLE-BROUCK</v>
          </cell>
        </row>
        <row r="175">
          <cell r="H175" t="str">
            <v>CCAS CASSEL</v>
          </cell>
        </row>
        <row r="176">
          <cell r="H176" t="str">
            <v>CCAS COUDEKERQUE-BRANCHE</v>
          </cell>
        </row>
        <row r="177">
          <cell r="H177" t="str">
            <v>CCAS DUNKERQUE</v>
          </cell>
        </row>
        <row r="178">
          <cell r="H178" t="str">
            <v>CCAS EBBLINGHEM</v>
          </cell>
        </row>
        <row r="179">
          <cell r="H179" t="str">
            <v>CCAS EECKE</v>
          </cell>
        </row>
        <row r="180">
          <cell r="H180" t="str">
            <v>CCAS ERQUINGHEM-LYS</v>
          </cell>
        </row>
        <row r="181">
          <cell r="H181" t="str">
            <v>CCAS ESQUELBECQ</v>
          </cell>
        </row>
        <row r="182">
          <cell r="H182" t="str">
            <v>CCAS ESTAIRES</v>
          </cell>
        </row>
        <row r="183">
          <cell r="H183" t="str">
            <v>CCAS FORT-MARDYCK</v>
          </cell>
        </row>
        <row r="184">
          <cell r="H184" t="str">
            <v>CCAS FRELINGHIEN</v>
          </cell>
        </row>
        <row r="185">
          <cell r="H185" t="str">
            <v>CCAS GHYVELDE</v>
          </cell>
        </row>
        <row r="186">
          <cell r="H186" t="str">
            <v>CCAS GRANDE-SYNTHE</v>
          </cell>
        </row>
        <row r="187">
          <cell r="H187" t="str">
            <v>CCAS GRAND-FORT-PHILIPPE</v>
          </cell>
        </row>
        <row r="188">
          <cell r="H188" t="str">
            <v>CCAS GRAVELINES</v>
          </cell>
        </row>
        <row r="189">
          <cell r="H189" t="str">
            <v>CCAS HAVERSKERQUE</v>
          </cell>
        </row>
        <row r="190">
          <cell r="H190" t="str">
            <v>CCAS HAZEBROUCK</v>
          </cell>
        </row>
        <row r="191">
          <cell r="H191" t="str">
            <v>CCAS HONDEGHEM</v>
          </cell>
        </row>
        <row r="192">
          <cell r="H192" t="str">
            <v>CCAS HOUPLINES</v>
          </cell>
        </row>
        <row r="193">
          <cell r="H193" t="str">
            <v>CCAS LA CHAPELLE-D'ARMENTIERES</v>
          </cell>
        </row>
        <row r="194">
          <cell r="H194" t="str">
            <v>CCAS LA GORGUE</v>
          </cell>
        </row>
        <row r="195">
          <cell r="H195" t="str">
            <v>CCAS LE CATEAU-CAMBRESIS</v>
          </cell>
        </row>
        <row r="196">
          <cell r="H196" t="str">
            <v>CCAS LEFFRINCKOUCKE</v>
          </cell>
        </row>
        <row r="197">
          <cell r="H197" t="str">
            <v>CCAS LOON-PLAGE</v>
          </cell>
        </row>
        <row r="198">
          <cell r="H198" t="str">
            <v>CCAS LOOS</v>
          </cell>
        </row>
        <row r="199">
          <cell r="H199" t="str">
            <v>CCAS MAIRIE LILLE - FG BETHUNE</v>
          </cell>
        </row>
        <row r="200">
          <cell r="H200" t="str">
            <v>CCAS MAIRIE LILLE - MOULINS</v>
          </cell>
        </row>
        <row r="201">
          <cell r="H201" t="str">
            <v>CCAS MARCQ-EN-BAROEUL</v>
          </cell>
        </row>
        <row r="202">
          <cell r="H202" t="str">
            <v>CCAS MERVILLE</v>
          </cell>
        </row>
        <row r="203">
          <cell r="H203" t="str">
            <v>CCAS MONS-EN-BAROEUL</v>
          </cell>
        </row>
        <row r="204">
          <cell r="H204" t="str">
            <v>CCAS NEUF-BERQUIN</v>
          </cell>
        </row>
        <row r="205">
          <cell r="H205" t="str">
            <v>CCAS NIEPPE</v>
          </cell>
        </row>
        <row r="206">
          <cell r="H206" t="str">
            <v>CCAS NIEURLET</v>
          </cell>
        </row>
        <row r="207">
          <cell r="H207" t="str">
            <v>CCAS PERENCHIES</v>
          </cell>
        </row>
        <row r="208">
          <cell r="H208" t="str">
            <v>CCAS RENESCURE</v>
          </cell>
        </row>
        <row r="209">
          <cell r="H209" t="str">
            <v>CCAS RUBROUCK</v>
          </cell>
        </row>
        <row r="210">
          <cell r="H210" t="str">
            <v>CCAS SAINTE-MARIE-CAPPEL</v>
          </cell>
        </row>
        <row r="211">
          <cell r="H211" t="str">
            <v>CCAS SAINT-POL-SUR-MER</v>
          </cell>
        </row>
        <row r="212">
          <cell r="H212" t="str">
            <v>CCAS SANTES</v>
          </cell>
        </row>
        <row r="213">
          <cell r="H213" t="str">
            <v>CCAS SPYCKER</v>
          </cell>
        </row>
        <row r="214">
          <cell r="H214" t="str">
            <v>CCAS STEENE</v>
          </cell>
        </row>
        <row r="215">
          <cell r="H215" t="str">
            <v>CCAS STRAZEELE</v>
          </cell>
        </row>
        <row r="216">
          <cell r="H216" t="str">
            <v>CCAS TETEGHEM</v>
          </cell>
        </row>
        <row r="217">
          <cell r="H217" t="str">
            <v>CCAS VIEUX-BERQUIN</v>
          </cell>
        </row>
        <row r="218">
          <cell r="H218" t="str">
            <v>CCAS VILLENEUVE-D'ASCQ</v>
          </cell>
        </row>
        <row r="219">
          <cell r="H219" t="str">
            <v>CCAS VOLCKERINCKHOVE</v>
          </cell>
        </row>
        <row r="220">
          <cell r="H220" t="str">
            <v>CCAS WATTEN</v>
          </cell>
        </row>
        <row r="221">
          <cell r="H221" t="str">
            <v>CCAS WORMHOUT</v>
          </cell>
        </row>
        <row r="222">
          <cell r="H222" t="str">
            <v>CCAS ZUYDCOOTE</v>
          </cell>
        </row>
        <row r="223">
          <cell r="H223" t="str">
            <v>EDF DCPP NO CELLULE SOLIDARITE</v>
          </cell>
        </row>
        <row r="224">
          <cell r="H224" t="str">
            <v>FATIMA HAMAIDIA</v>
          </cell>
        </row>
        <row r="225">
          <cell r="H225" t="str">
            <v>FOYER CHRS THERESE CAULIER</v>
          </cell>
        </row>
        <row r="226">
          <cell r="H226" t="str">
            <v>FOYER LES MYOSOTIS</v>
          </cell>
        </row>
        <row r="227">
          <cell r="H227" t="str">
            <v>FOYER MEF DES FLANDRES INTERIEURES</v>
          </cell>
        </row>
        <row r="228">
          <cell r="H228" t="str">
            <v>HLM CMH - SLE</v>
          </cell>
        </row>
        <row r="229">
          <cell r="H229" t="str">
            <v>HLM COTTAGE SOCIAL FLANDRES</v>
          </cell>
        </row>
        <row r="230">
          <cell r="H230" t="str">
            <v>HLM HABITAT DU NORD</v>
          </cell>
        </row>
        <row r="231">
          <cell r="H231" t="str">
            <v>HLM HABITAT DU NORD</v>
          </cell>
        </row>
        <row r="232">
          <cell r="H232" t="str">
            <v>HLM LA MAISON FLAMANDE</v>
          </cell>
        </row>
        <row r="233">
          <cell r="H233" t="str">
            <v>HLM LOGIS 62</v>
          </cell>
        </row>
        <row r="234">
          <cell r="H234" t="str">
            <v>HLM LOGIS 62</v>
          </cell>
        </row>
        <row r="235">
          <cell r="H235" t="str">
            <v>HLM SLE - LILLE</v>
          </cell>
        </row>
        <row r="236">
          <cell r="H236" t="str">
            <v>ICF NORD-EST DUNKERQUE</v>
          </cell>
        </row>
        <row r="237">
          <cell r="H237" t="str">
            <v>ICF NORD-EST LENS</v>
          </cell>
        </row>
        <row r="238">
          <cell r="H238" t="str">
            <v>INVESTISSEMENTS ET PATRIMOINE</v>
          </cell>
        </row>
        <row r="239">
          <cell r="H239" t="str">
            <v>LA FORET</v>
          </cell>
        </row>
        <row r="240">
          <cell r="H240" t="str">
            <v>LA MAISON FLAMANDE</v>
          </cell>
        </row>
        <row r="241">
          <cell r="H241" t="str">
            <v>LA MAISON FLAMANDE</v>
          </cell>
        </row>
        <row r="242">
          <cell r="H242" t="str">
            <v>LMH</v>
          </cell>
        </row>
        <row r="243">
          <cell r="H243" t="str">
            <v>LMH AGENCE DE LILLE CENTRE</v>
          </cell>
        </row>
        <row r="244">
          <cell r="H244" t="str">
            <v>MARIE HELENE DEZITTER</v>
          </cell>
        </row>
        <row r="245">
          <cell r="H245" t="str">
            <v>PARTENORD HABITAT DUNKERQUE</v>
          </cell>
        </row>
        <row r="246">
          <cell r="H246" t="str">
            <v>PARTENORD HABITAT G. SYNTHE</v>
          </cell>
        </row>
        <row r="247">
          <cell r="H247" t="str">
            <v>PARTENORD HABITAT TETEGHEM</v>
          </cell>
        </row>
        <row r="248">
          <cell r="H248" t="str">
            <v>PARTENORD HABITAT TOURCOING</v>
          </cell>
        </row>
        <row r="249">
          <cell r="H249" t="str">
            <v>S.R.C.J</v>
          </cell>
        </row>
        <row r="250">
          <cell r="H250" t="str">
            <v>SCI BADEC</v>
          </cell>
        </row>
        <row r="251">
          <cell r="H251" t="str">
            <v>tutelle AGSS - UDAF LILLE</v>
          </cell>
        </row>
        <row r="252">
          <cell r="H252" t="str">
            <v>tutelle ARIANE - MONS EN BAROEUL</v>
          </cell>
        </row>
        <row r="253">
          <cell r="H253" t="str">
            <v>UTPAS ARMENTIERES</v>
          </cell>
        </row>
        <row r="254">
          <cell r="H254" t="str">
            <v>UTPAS BAILLEUL MERVILLE</v>
          </cell>
        </row>
        <row r="255">
          <cell r="H255" t="str">
            <v>UTPAS BAILLEUL MERVILLE / MERVILLE</v>
          </cell>
        </row>
        <row r="256">
          <cell r="H256" t="str">
            <v>UTPAS BERGUES COUDEKERQUE</v>
          </cell>
        </row>
        <row r="257">
          <cell r="H257" t="str">
            <v>UTPAS DUNKERQUE EST HONDSCHOOTE</v>
          </cell>
        </row>
        <row r="258">
          <cell r="H258" t="str">
            <v>UTPAS DUNKERQUE WORMHOUT</v>
          </cell>
        </row>
        <row r="259">
          <cell r="H259" t="str">
            <v>UTPAS GRAVELINES BOURBOURG</v>
          </cell>
        </row>
        <row r="260">
          <cell r="H260" t="str">
            <v>UTPAS HALLUIN</v>
          </cell>
        </row>
        <row r="261">
          <cell r="H261" t="str">
            <v>UTPAS HAUBOURDIN LA BASSEE</v>
          </cell>
        </row>
        <row r="262">
          <cell r="H262" t="str">
            <v>UTPAS HAZEBROUCK</v>
          </cell>
        </row>
        <row r="263">
          <cell r="H263" t="str">
            <v>UTPAS LA MADELEINE</v>
          </cell>
        </row>
        <row r="264">
          <cell r="H264" t="str">
            <v>UTPAS LILLE NORD</v>
          </cell>
        </row>
        <row r="265">
          <cell r="H265" t="str">
            <v>UTPAS LILLE SUD</v>
          </cell>
        </row>
        <row r="266">
          <cell r="H266" t="str">
            <v>UTPAS LOMME LAMBERSART</v>
          </cell>
        </row>
        <row r="267">
          <cell r="H267" t="str">
            <v>UTPAS MARCQ MONS EN BAROEUL</v>
          </cell>
        </row>
        <row r="268">
          <cell r="H268" t="str">
            <v>UTPAS TOURCOING MOUVAUX</v>
          </cell>
        </row>
        <row r="269">
          <cell r="H269" t="str">
            <v>UTPAS TOURCOING NEUVILLE</v>
          </cell>
        </row>
        <row r="270">
          <cell r="H270" t="str">
            <v>AUTRE INSTRUCTEUR</v>
          </cell>
        </row>
        <row r="271">
          <cell r="H271" t="str">
            <v>AIVS</v>
          </cell>
        </row>
        <row r="272">
          <cell r="H272" t="str">
            <v>Ass. AARS-SERVICE HABITER ENSEMBLE</v>
          </cell>
        </row>
        <row r="273">
          <cell r="H273" t="str">
            <v>Ass. ACCUEIL FRATERNEL ROUBAISIEN</v>
          </cell>
        </row>
        <row r="274">
          <cell r="H274" t="str">
            <v>Ass. ACTION COLLECTIVE D'INSERTION</v>
          </cell>
        </row>
        <row r="275">
          <cell r="H275" t="str">
            <v>Ass. ADNSEA - ARRAS</v>
          </cell>
        </row>
        <row r="276">
          <cell r="H276" t="str">
            <v>Ass. AERS BETHEL</v>
          </cell>
        </row>
        <row r="277">
          <cell r="H277" t="str">
            <v>Ass. AFEJI LA PHALECQUE</v>
          </cell>
        </row>
        <row r="278">
          <cell r="H278" t="str">
            <v>Ass. AFR</v>
          </cell>
        </row>
        <row r="279">
          <cell r="H279" t="str">
            <v>Ass. AGSS DE L UDAF</v>
          </cell>
        </row>
        <row r="280">
          <cell r="H280" t="str">
            <v>Ass. AGSS UDAF SERVICE MAJEURS</v>
          </cell>
        </row>
        <row r="281">
          <cell r="H281" t="str">
            <v>Ass. AIR</v>
          </cell>
        </row>
        <row r="282">
          <cell r="H282" t="str">
            <v>Ass. AMITIE PARTAGE ROUBAIX</v>
          </cell>
        </row>
        <row r="283">
          <cell r="H283" t="str">
            <v>Ass. ANITA</v>
          </cell>
        </row>
        <row r="284">
          <cell r="H284" t="str">
            <v>Ass. APU MOULINS</v>
          </cell>
        </row>
        <row r="285">
          <cell r="H285" t="str">
            <v>Ass. APU ROUBAIX</v>
          </cell>
        </row>
        <row r="286">
          <cell r="H286" t="str">
            <v>Ass. APU VIEUX LILLE</v>
          </cell>
        </row>
        <row r="287">
          <cell r="H287" t="str">
            <v>Ass. APU WAZEMMES</v>
          </cell>
        </row>
        <row r="288">
          <cell r="H288" t="str">
            <v>Ass. ARCADIS</v>
          </cell>
        </row>
        <row r="289">
          <cell r="H289" t="str">
            <v>Ass. ASAPN CENTRE VAUBAN</v>
          </cell>
        </row>
        <row r="290">
          <cell r="H290" t="str">
            <v>Ass. CAP FERRET</v>
          </cell>
        </row>
        <row r="291">
          <cell r="H291" t="str">
            <v>Ass. CAPHARNAUM</v>
          </cell>
        </row>
        <row r="292">
          <cell r="H292" t="str">
            <v>Ass. CEFR</v>
          </cell>
        </row>
        <row r="293">
          <cell r="H293" t="str">
            <v>Ass. CENTRE SOCIAL BASSE MAZURE</v>
          </cell>
        </row>
        <row r="294">
          <cell r="H294" t="str">
            <v>Ass. CHAMP MARIE</v>
          </cell>
        </row>
        <row r="295">
          <cell r="H295" t="str">
            <v>Ass. CIDF - ROUBAIX</v>
          </cell>
        </row>
        <row r="296">
          <cell r="H296" t="str">
            <v>Ass. CIDF - TOURCOING</v>
          </cell>
        </row>
        <row r="297">
          <cell r="H297" t="str">
            <v>Ass. CLCV CONS. LOGEMENT CADRE VIE</v>
          </cell>
        </row>
        <row r="298">
          <cell r="H298" t="str">
            <v>Ass. CLIC - ROUBAIX</v>
          </cell>
        </row>
        <row r="299">
          <cell r="H299" t="str">
            <v>Ass. COLLECTIF LOCAL LOGEMENT</v>
          </cell>
        </row>
        <row r="300">
          <cell r="H300" t="str">
            <v>Ass. ESPACE REUSSIR</v>
          </cell>
        </row>
        <row r="301">
          <cell r="H301" t="str">
            <v>Ass. FARE</v>
          </cell>
        </row>
        <row r="302">
          <cell r="H302" t="str">
            <v>Ass. FOYER REGAIN</v>
          </cell>
        </row>
        <row r="303">
          <cell r="H303" t="str">
            <v>Ass. GRAAL - LILLE</v>
          </cell>
        </row>
        <row r="304">
          <cell r="H304" t="str">
            <v>Ass. GRAAL - ROUBAIX</v>
          </cell>
        </row>
        <row r="305">
          <cell r="H305" t="str">
            <v>Ass. HOME DES FLANDRES</v>
          </cell>
        </row>
        <row r="306">
          <cell r="H306" t="str">
            <v>Ass. INTERM'AIDE</v>
          </cell>
        </row>
        <row r="307">
          <cell r="H307" t="str">
            <v>Ass. LAFERME AUX LOISIRS</v>
          </cell>
        </row>
        <row r="308">
          <cell r="H308" t="str">
            <v>Ass. LES PTS FRERES DS PAUVRES</v>
          </cell>
        </row>
        <row r="309">
          <cell r="H309" t="str">
            <v>Ass. LOUISE MICHEL</v>
          </cell>
        </row>
        <row r="310">
          <cell r="H310" t="str">
            <v>Ass. MAISON FAMILIAL P. CARON</v>
          </cell>
        </row>
        <row r="311">
          <cell r="H311" t="str">
            <v>Ass. MARTINE BERNARD</v>
          </cell>
        </row>
        <row r="312">
          <cell r="H312" t="str">
            <v>Ass. MISSION LOCALE TOURCOING</v>
          </cell>
        </row>
        <row r="313">
          <cell r="H313" t="str">
            <v>Ass. OSLO</v>
          </cell>
        </row>
        <row r="314">
          <cell r="H314" t="str">
            <v>Ass. PACT ARMENTIERES</v>
          </cell>
        </row>
        <row r="315">
          <cell r="H315" t="str">
            <v>Ass. PACT LILLE</v>
          </cell>
        </row>
        <row r="316">
          <cell r="H316" t="str">
            <v>Ass. PACT ROUBAIX</v>
          </cell>
        </row>
        <row r="317">
          <cell r="H317" t="str">
            <v>Ass. PACT TOURCOING</v>
          </cell>
        </row>
        <row r="318">
          <cell r="H318" t="str">
            <v>Ass. POINT SERVICE AUX PARTICULIERS</v>
          </cell>
        </row>
        <row r="319">
          <cell r="H319" t="str">
            <v>Ass. POINT SERVICE AUX PARTICULIERS</v>
          </cell>
        </row>
        <row r="320">
          <cell r="H320" t="str">
            <v>Ass. POINT SERVICE AUX PARTICULIERS</v>
          </cell>
        </row>
        <row r="321">
          <cell r="H321" t="str">
            <v>Ass. PSP</v>
          </cell>
        </row>
        <row r="322">
          <cell r="H322" t="str">
            <v>Ass. REAGIR</v>
          </cell>
        </row>
        <row r="323">
          <cell r="H323" t="str">
            <v>Ass. RELAIS SOLEIL TOURQUENNOIS</v>
          </cell>
        </row>
        <row r="324">
          <cell r="H324" t="str">
            <v>Ass. RESIDENCE PLUS</v>
          </cell>
        </row>
        <row r="325">
          <cell r="H325" t="str">
            <v>Ass. SALC - HELLEMMES</v>
          </cell>
        </row>
        <row r="326">
          <cell r="H326" t="str">
            <v>Ass. SECOURS POPULAIRE</v>
          </cell>
        </row>
        <row r="327">
          <cell r="H327" t="str">
            <v>Ass. SOURDMEDIA</v>
          </cell>
        </row>
        <row r="328">
          <cell r="H328" t="str">
            <v>Ass. UNION DES FAMILLES</v>
          </cell>
        </row>
        <row r="329">
          <cell r="H329" t="str">
            <v>Ass. VISA</v>
          </cell>
        </row>
        <row r="330">
          <cell r="H330" t="str">
            <v>Ass. VISA-FOYER REALITE</v>
          </cell>
        </row>
        <row r="331">
          <cell r="H331" t="str">
            <v>Ass. VOIX DE NANAS</v>
          </cell>
        </row>
        <row r="332">
          <cell r="H332" t="str">
            <v>CAF DE ROUBAIX</v>
          </cell>
        </row>
        <row r="333">
          <cell r="H333" t="str">
            <v>CCAS BONDUES</v>
          </cell>
        </row>
        <row r="334">
          <cell r="H334" t="str">
            <v>CCAS BOUSBECQUE</v>
          </cell>
        </row>
        <row r="335">
          <cell r="H335" t="str">
            <v>CCAS COMINES</v>
          </cell>
        </row>
        <row r="336">
          <cell r="H336" t="str">
            <v>CCAS CROIX</v>
          </cell>
        </row>
        <row r="337">
          <cell r="H337" t="str">
            <v>CCAS DEULEMONT</v>
          </cell>
        </row>
        <row r="338">
          <cell r="H338" t="str">
            <v>CCAS HALLUIN</v>
          </cell>
        </row>
        <row r="339">
          <cell r="H339" t="str">
            <v>CCAS HEM</v>
          </cell>
        </row>
        <row r="340">
          <cell r="H340" t="str">
            <v>CCAS LAMBERSART</v>
          </cell>
        </row>
        <row r="341">
          <cell r="H341" t="str">
            <v>CCAS LEERS</v>
          </cell>
        </row>
        <row r="342">
          <cell r="H342" t="str">
            <v>CCAS LILLE</v>
          </cell>
        </row>
        <row r="343">
          <cell r="H343" t="str">
            <v>CCAS LINSELLES</v>
          </cell>
        </row>
        <row r="344">
          <cell r="H344" t="str">
            <v>CCAS LOMME</v>
          </cell>
        </row>
        <row r="345">
          <cell r="H345" t="str">
            <v>CCAS LOOS</v>
          </cell>
        </row>
        <row r="346">
          <cell r="H346" t="str">
            <v>CCAS LYS-LEZ-LANNOY</v>
          </cell>
        </row>
        <row r="347">
          <cell r="H347" t="str">
            <v>CCAS MAIRIE LILLE - CENTRE</v>
          </cell>
        </row>
        <row r="348">
          <cell r="H348" t="str">
            <v>CCAS MAIRIE LILLE - FIVES</v>
          </cell>
        </row>
        <row r="349">
          <cell r="H349" t="str">
            <v>CCAS MAIRIE LILLE - LILLE SUD</v>
          </cell>
        </row>
        <row r="350">
          <cell r="H350" t="str">
            <v>CCAS MAIRIE LILLE - MOULINS</v>
          </cell>
        </row>
        <row r="351">
          <cell r="H351" t="str">
            <v>CCAS MAIRIE LILLE - WAZEMMES</v>
          </cell>
        </row>
        <row r="352">
          <cell r="H352" t="str">
            <v>CCAS MARCQ-EN-BAROEUL</v>
          </cell>
        </row>
        <row r="353">
          <cell r="H353" t="str">
            <v>CCAS MARQUETTE-LEZ-LILLE</v>
          </cell>
        </row>
        <row r="354">
          <cell r="H354" t="str">
            <v>CCAS MONS-EN-BAROEUL</v>
          </cell>
        </row>
        <row r="355">
          <cell r="H355" t="str">
            <v>CCAS NEUVILLE-EN-FERRAIN</v>
          </cell>
        </row>
        <row r="356">
          <cell r="H356" t="str">
            <v>CCAS QUESNOY-SUR-DEULE</v>
          </cell>
        </row>
        <row r="357">
          <cell r="H357" t="str">
            <v>CCAS RONCQ</v>
          </cell>
        </row>
        <row r="358">
          <cell r="H358" t="str">
            <v>CCAS ROUBAIX</v>
          </cell>
        </row>
        <row r="359">
          <cell r="H359" t="str">
            <v>CCAS TOURCOING</v>
          </cell>
        </row>
        <row r="360">
          <cell r="H360" t="str">
            <v>CCAS VILLENEUVE-D'ASCQ</v>
          </cell>
        </row>
        <row r="361">
          <cell r="H361" t="str">
            <v>CCAS WASQUEHAL</v>
          </cell>
        </row>
        <row r="362">
          <cell r="H362" t="str">
            <v>CCAS WATTRELOS</v>
          </cell>
        </row>
        <row r="363">
          <cell r="H363" t="str">
            <v>CCAS WERVICQ-SUD</v>
          </cell>
        </row>
        <row r="364">
          <cell r="H364" t="str">
            <v>Centre DE PREVENTION SANTE - ROUBAIX</v>
          </cell>
        </row>
        <row r="365">
          <cell r="H365" t="str">
            <v>Centre MATERNEL LA MAISONNEE</v>
          </cell>
        </row>
        <row r="366">
          <cell r="H366" t="str">
            <v>Centre SOCIAL BASSE MASURE</v>
          </cell>
        </row>
        <row r="367">
          <cell r="H367" t="str">
            <v>Centre SOCIAL BELENCONTRE</v>
          </cell>
        </row>
        <row r="368">
          <cell r="H368" t="str">
            <v>Centre SOCIAL BOILLY</v>
          </cell>
        </row>
        <row r="369">
          <cell r="H369" t="str">
            <v>Centre SOCIAL CULTUREL DES PHALEMPINS</v>
          </cell>
        </row>
        <row r="370">
          <cell r="H370" t="str">
            <v>Centre SOCIAL DE LA BOURGOGNE</v>
          </cell>
        </row>
        <row r="371">
          <cell r="H371" t="str">
            <v>Centre SOCIAL DE LA MOUSSERIE</v>
          </cell>
        </row>
        <row r="372">
          <cell r="H372" t="str">
            <v>Centre SOCIAL DE L'ALMA</v>
          </cell>
        </row>
        <row r="373">
          <cell r="H373" t="str">
            <v>Centre SOCIAL DE L'AVENIR WATTRELOS</v>
          </cell>
        </row>
        <row r="374">
          <cell r="H374" t="str">
            <v>Centre SOCIAL DE L'HOMMELET</v>
          </cell>
        </row>
        <row r="375">
          <cell r="H375" t="str">
            <v>Centre SOCIAL DES 3 QUARTIERS</v>
          </cell>
        </row>
        <row r="376">
          <cell r="H376" t="str">
            <v>Centre SOCIAL DES HAUTS CHAMPS</v>
          </cell>
        </row>
        <row r="377">
          <cell r="H377" t="str">
            <v>Centre SOCIAL DES HAUTS CHAMPS</v>
          </cell>
        </row>
        <row r="378">
          <cell r="H378" t="str">
            <v>Centre SOCIAL DES TROIS PONTS</v>
          </cell>
        </row>
        <row r="379">
          <cell r="H379" t="str">
            <v>Centre SOCIAL DU PILE</v>
          </cell>
        </row>
        <row r="380">
          <cell r="H380" t="str">
            <v>Centre SOCIAL ECHO</v>
          </cell>
        </row>
        <row r="381">
          <cell r="H381" t="str">
            <v>Centre SOCIAL FRESNOY</v>
          </cell>
        </row>
        <row r="382">
          <cell r="H382" t="str">
            <v>Centre SOCIAL LABOUREUR</v>
          </cell>
        </row>
        <row r="383">
          <cell r="H383" t="str">
            <v>Centre SOCIAL MARLIERE</v>
          </cell>
        </row>
        <row r="384">
          <cell r="H384" t="str">
            <v>Centre SOCIAL MOULIN POTENNERIE</v>
          </cell>
        </row>
        <row r="385">
          <cell r="H385" t="str">
            <v>Centre SOCIAL NAUTILUS</v>
          </cell>
        </row>
        <row r="386">
          <cell r="H386" t="str">
            <v>Centre SOCIAL SAINT EXUPERY</v>
          </cell>
        </row>
        <row r="387">
          <cell r="H387" t="str">
            <v>Centre SOCIAL SAINT ROCH</v>
          </cell>
        </row>
        <row r="388">
          <cell r="H388" t="str">
            <v>CIRCONSCRIPTION SERVICE SOCIAL</v>
          </cell>
        </row>
        <row r="389">
          <cell r="H389" t="str">
            <v>CPAM DE ROUBAIX</v>
          </cell>
        </row>
        <row r="390">
          <cell r="H390" t="str">
            <v>CPAM DE TOURCOING</v>
          </cell>
        </row>
        <row r="391">
          <cell r="H391" t="str">
            <v>CRAM NORD PICARDIE</v>
          </cell>
        </row>
        <row r="392">
          <cell r="H392" t="str">
            <v>FOYER ADOMA</v>
          </cell>
        </row>
        <row r="393">
          <cell r="H393" t="str">
            <v>FOYER ARELI</v>
          </cell>
        </row>
        <row r="394">
          <cell r="H394" t="str">
            <v>FOYER REGAIN</v>
          </cell>
        </row>
        <row r="395">
          <cell r="H395" t="str">
            <v>FOYER RENOVATION</v>
          </cell>
        </row>
        <row r="396">
          <cell r="H396" t="str">
            <v>FOYER SONACOTRA</v>
          </cell>
        </row>
        <row r="397">
          <cell r="H397" t="str">
            <v>FSL METROP. ROUBAIX TOURCOING</v>
          </cell>
        </row>
        <row r="398">
          <cell r="H398" t="str">
            <v>GDF SOLIDARITE - DUNKERQUE</v>
          </cell>
        </row>
        <row r="399">
          <cell r="H399" t="str">
            <v>HLM CMH</v>
          </cell>
        </row>
        <row r="400">
          <cell r="H400" t="str">
            <v>HLM CMH - LOGICIL</v>
          </cell>
        </row>
        <row r="401">
          <cell r="H401" t="str">
            <v>HLM CMH AGENCE NATIONS UNIES</v>
          </cell>
        </row>
        <row r="402">
          <cell r="H402" t="str">
            <v>HLM NOTRE LOGIS</v>
          </cell>
        </row>
        <row r="403">
          <cell r="H403" t="str">
            <v>HOPITAL LUCIEN BONAFE</v>
          </cell>
        </row>
        <row r="404">
          <cell r="H404" t="str">
            <v>IMMOBILIERE RAVEL</v>
          </cell>
        </row>
        <row r="405">
          <cell r="H405" t="str">
            <v>INSERM</v>
          </cell>
        </row>
        <row r="406">
          <cell r="H406" t="str">
            <v>LG 59</v>
          </cell>
        </row>
        <row r="407">
          <cell r="H407" t="str">
            <v>LMH</v>
          </cell>
        </row>
        <row r="408">
          <cell r="H408" t="str">
            <v>LMH AGENCE DE LILLE CENTRE</v>
          </cell>
        </row>
        <row r="409">
          <cell r="H409" t="str">
            <v>LMH VERSANT NORD</v>
          </cell>
        </row>
        <row r="410">
          <cell r="H410" t="str">
            <v>Mairie de ANNEXE DU SAPIN VERT</v>
          </cell>
        </row>
        <row r="411">
          <cell r="H411" t="str">
            <v>Mairie de LYS LES LANNOY</v>
          </cell>
        </row>
        <row r="412">
          <cell r="H412" t="str">
            <v>PARTENORD HABITAT SIEGE SOCIAL</v>
          </cell>
        </row>
        <row r="413">
          <cell r="H413" t="str">
            <v>PARTENORD HABITAT TOURCOING</v>
          </cell>
        </row>
        <row r="414">
          <cell r="H414" t="str">
            <v>REVENUS FONCIERS</v>
          </cell>
        </row>
        <row r="415">
          <cell r="H415" t="str">
            <v>SCI HEXAGONE</v>
          </cell>
        </row>
        <row r="416">
          <cell r="H416" t="str">
            <v>tutelle AGSS - UDAF LILLE</v>
          </cell>
        </row>
        <row r="417">
          <cell r="H417" t="str">
            <v>tutelle AGSS - UDAF ROUBAIX</v>
          </cell>
        </row>
        <row r="418">
          <cell r="H418" t="str">
            <v>tutelle AGSS - UDAF TOURCOING</v>
          </cell>
        </row>
        <row r="419">
          <cell r="H419" t="str">
            <v>tutelle ASAPN</v>
          </cell>
        </row>
        <row r="420">
          <cell r="H420" t="str">
            <v>tutelle ASS ARIANE</v>
          </cell>
        </row>
        <row r="421">
          <cell r="H421" t="str">
            <v>tutelle ATI - TOURCOING</v>
          </cell>
        </row>
        <row r="422">
          <cell r="H422" t="str">
            <v>UTPAS CAMBRAI MARCOING</v>
          </cell>
        </row>
        <row r="423">
          <cell r="H423" t="str">
            <v>UTPAS CYSOING PONT A MARCQ</v>
          </cell>
        </row>
        <row r="424">
          <cell r="H424" t="str">
            <v>UTPAS HALLUIN</v>
          </cell>
        </row>
        <row r="425">
          <cell r="H425" t="str">
            <v>UTPAS HAUBOURDIN LA BASSEE</v>
          </cell>
        </row>
        <row r="426">
          <cell r="H426" t="str">
            <v>UTPAS HELLEMMES</v>
          </cell>
        </row>
        <row r="427">
          <cell r="H427" t="str">
            <v>UTPAS LA MADELEINE</v>
          </cell>
        </row>
        <row r="428">
          <cell r="H428" t="str">
            <v>UTPAS LILLE EST</v>
          </cell>
        </row>
        <row r="429">
          <cell r="H429" t="str">
            <v>UTPAS LILLE SUD</v>
          </cell>
        </row>
        <row r="430">
          <cell r="H430" t="str">
            <v>UTPAS LOMME LAMBERSART</v>
          </cell>
        </row>
        <row r="431">
          <cell r="H431" t="str">
            <v>UTPAS MARCQ MONS EN BAROEUL</v>
          </cell>
        </row>
        <row r="432">
          <cell r="H432" t="str">
            <v>UTPAS ROUBAIX CENTRE</v>
          </cell>
        </row>
        <row r="433">
          <cell r="H433" t="str">
            <v>UTPAS ROUBAIX CROIX WASQUEHAL</v>
          </cell>
        </row>
        <row r="434">
          <cell r="H434" t="str">
            <v>UTPAS ROUBAIX HEM</v>
          </cell>
        </row>
        <row r="435">
          <cell r="H435" t="str">
            <v>UTPAS SECLIN</v>
          </cell>
        </row>
        <row r="436">
          <cell r="H436" t="str">
            <v>UTPAS TOURCOING MOUVAUX</v>
          </cell>
        </row>
        <row r="437">
          <cell r="H437" t="str">
            <v>UTPAS TOURCOING NEUVILLE</v>
          </cell>
        </row>
        <row r="438">
          <cell r="H438" t="str">
            <v>UTPAS VILLENEUVE D'ASCQ</v>
          </cell>
        </row>
        <row r="439">
          <cell r="H439" t="str">
            <v>UTPAS WATTRELOS LEERS</v>
          </cell>
        </row>
        <row r="440">
          <cell r="H440" t="str">
            <v>AUTRE INSTRUCTEUR</v>
          </cell>
        </row>
        <row r="441">
          <cell r="H441" t="str">
            <v>AIVS</v>
          </cell>
        </row>
        <row r="442">
          <cell r="H442" t="str">
            <v>Ass. ACCUEIL ET PROMOTION SAMBRE</v>
          </cell>
        </row>
        <row r="443">
          <cell r="H443" t="str">
            <v>Ass. ACID - FOURMIES</v>
          </cell>
        </row>
        <row r="444">
          <cell r="H444" t="str">
            <v>Ass. ACID - MAUBEUGE</v>
          </cell>
        </row>
        <row r="445">
          <cell r="H445" t="str">
            <v>Ass. ACTION</v>
          </cell>
        </row>
        <row r="446">
          <cell r="H446" t="str">
            <v>Ass. ADEFI</v>
          </cell>
        </row>
        <row r="447">
          <cell r="H447" t="str">
            <v>Ass. ADSSEAD</v>
          </cell>
        </row>
        <row r="448">
          <cell r="H448" t="str">
            <v>Ass. AGSS DE L UDAF</v>
          </cell>
        </row>
        <row r="449">
          <cell r="H449" t="str">
            <v>Ass. AGSS UDAF SERVICE MAJEURS</v>
          </cell>
        </row>
        <row r="450">
          <cell r="H450" t="str">
            <v>Ass. ARPE</v>
          </cell>
        </row>
        <row r="451">
          <cell r="H451" t="str">
            <v>Ass. ASAPN</v>
          </cell>
        </row>
        <row r="452">
          <cell r="H452" t="str">
            <v>Ass. ASDAHC</v>
          </cell>
        </row>
        <row r="453">
          <cell r="H453" t="str">
            <v>Ass. ASDAHC</v>
          </cell>
        </row>
        <row r="454">
          <cell r="H454" t="str">
            <v>Ass. AVENIR JEUNES</v>
          </cell>
        </row>
        <row r="455">
          <cell r="H455" t="str">
            <v>Ass. CLIC - FOURMIES</v>
          </cell>
        </row>
        <row r="456">
          <cell r="H456" t="str">
            <v>Ass. COLLECTIF LOCAL LOGEMENT</v>
          </cell>
        </row>
        <row r="457">
          <cell r="H457" t="str">
            <v>Ass. ENTR'AIDE</v>
          </cell>
        </row>
        <row r="458">
          <cell r="H458" t="str">
            <v>Ass. HABITAT POUR TOUS</v>
          </cell>
        </row>
        <row r="459">
          <cell r="H459" t="str">
            <v>Ass. HAVRE</v>
          </cell>
        </row>
        <row r="460">
          <cell r="H460" t="str">
            <v>Ass. LA MAISON DES ENFANTS</v>
          </cell>
        </row>
        <row r="461">
          <cell r="H461" t="str">
            <v>Ass. L'ETAPE</v>
          </cell>
        </row>
        <row r="462">
          <cell r="H462" t="str">
            <v>Ass. PACT AVESNOIS</v>
          </cell>
        </row>
        <row r="463">
          <cell r="H463" t="str">
            <v>Ass. PACT CAMBRESIS</v>
          </cell>
        </row>
        <row r="464">
          <cell r="H464" t="str">
            <v>Ass. PACT DOUAISIS</v>
          </cell>
        </row>
        <row r="465">
          <cell r="H465" t="str">
            <v>Ass. PACT DU HAINAUT</v>
          </cell>
        </row>
        <row r="466">
          <cell r="H466" t="str">
            <v>Ass. PARALYSES DE FRANCE PERPIGNAN</v>
          </cell>
        </row>
        <row r="467">
          <cell r="H467" t="str">
            <v>Ass. PRIM TOIT AVESNOIS</v>
          </cell>
        </row>
        <row r="468">
          <cell r="H468" t="str">
            <v>Ass. PRIM TOIT CAMBRESIS</v>
          </cell>
        </row>
        <row r="469">
          <cell r="H469" t="str">
            <v>Ass. SOCIETE SAINT VINCENT DE PAUL</v>
          </cell>
        </row>
        <row r="470">
          <cell r="H470" t="str">
            <v>Ass. SOLIDARITE MULTI-SERVICES</v>
          </cell>
        </row>
        <row r="471">
          <cell r="H471" t="str">
            <v>Ass. SYNERGIE</v>
          </cell>
        </row>
        <row r="472">
          <cell r="H472" t="str">
            <v>CAF DE CAMBRAI</v>
          </cell>
        </row>
        <row r="473">
          <cell r="H473" t="str">
            <v>CCAS ANOR</v>
          </cell>
        </row>
        <row r="474">
          <cell r="H474" t="str">
            <v>CCAS ARLEUX</v>
          </cell>
        </row>
        <row r="475">
          <cell r="H475" t="str">
            <v>CCAS ASSEVENT</v>
          </cell>
        </row>
        <row r="476">
          <cell r="H476" t="str">
            <v>CCAS AUBENCHEUL-AU-BAC</v>
          </cell>
        </row>
        <row r="477">
          <cell r="H477" t="str">
            <v>CCAS AULNOYE-AYMERIES</v>
          </cell>
        </row>
        <row r="478">
          <cell r="H478" t="str">
            <v>CCAS AVESNELLES</v>
          </cell>
        </row>
        <row r="479">
          <cell r="H479" t="str">
            <v>CCAS AVESNES-LES-AUBERT</v>
          </cell>
        </row>
        <row r="480">
          <cell r="H480" t="str">
            <v>CCAS BACHANT</v>
          </cell>
        </row>
        <row r="481">
          <cell r="H481" t="str">
            <v>CCAS BANTIGNY</v>
          </cell>
        </row>
        <row r="482">
          <cell r="H482" t="str">
            <v>CCAS BAVAY</v>
          </cell>
        </row>
        <row r="483">
          <cell r="H483" t="str">
            <v>CCAS BAZUEL</v>
          </cell>
        </row>
        <row r="484">
          <cell r="H484" t="str">
            <v>CCAS BEAUDIGNIES</v>
          </cell>
        </row>
        <row r="485">
          <cell r="H485" t="str">
            <v>CCAS BEAUFORT</v>
          </cell>
        </row>
        <row r="486">
          <cell r="H486" t="str">
            <v>CCAS BEAUMONT-EN-CAMBRESIS</v>
          </cell>
        </row>
        <row r="487">
          <cell r="H487" t="str">
            <v>CCAS BEAURIEUX</v>
          </cell>
        </row>
        <row r="488">
          <cell r="H488" t="str">
            <v>CCAS BEAUVOIS-EN-CAMBRESIS</v>
          </cell>
        </row>
        <row r="489">
          <cell r="H489" t="str">
            <v>CCAS BERMERAIN</v>
          </cell>
        </row>
        <row r="490">
          <cell r="H490" t="str">
            <v>CCAS BERMERIES</v>
          </cell>
        </row>
        <row r="491">
          <cell r="H491" t="str">
            <v>CCAS BERTRY</v>
          </cell>
        </row>
        <row r="492">
          <cell r="H492" t="str">
            <v>CCAS BEUGNIES</v>
          </cell>
        </row>
        <row r="493">
          <cell r="H493" t="str">
            <v>CCAS BOUSIES</v>
          </cell>
        </row>
        <row r="494">
          <cell r="H494" t="str">
            <v>CCAS BOUSSOIS</v>
          </cell>
        </row>
        <row r="495">
          <cell r="H495" t="str">
            <v>CCAS BRIASTRE</v>
          </cell>
        </row>
        <row r="496">
          <cell r="H496" t="str">
            <v>CCAS BRUAY-SUR-L'ESCAUT</v>
          </cell>
        </row>
        <row r="497">
          <cell r="H497" t="str">
            <v>CCAS BUSIGNY</v>
          </cell>
        </row>
        <row r="498">
          <cell r="H498" t="str">
            <v>CCAS CAMBRAI</v>
          </cell>
        </row>
        <row r="499">
          <cell r="H499" t="str">
            <v>CCAS CARNIERES</v>
          </cell>
        </row>
        <row r="500">
          <cell r="H500" t="str">
            <v>CCAS CATILLON-SUR-SAMBRE</v>
          </cell>
        </row>
        <row r="501">
          <cell r="H501" t="str">
            <v>CCAS CATTENIERES</v>
          </cell>
        </row>
        <row r="502">
          <cell r="H502" t="str">
            <v>CCAS CAUDRY</v>
          </cell>
        </row>
        <row r="503">
          <cell r="H503" t="str">
            <v>CCAS CAUROIR</v>
          </cell>
        </row>
        <row r="504">
          <cell r="H504" t="str">
            <v>CCAS CLAIRFAYTS</v>
          </cell>
        </row>
        <row r="505">
          <cell r="H505" t="str">
            <v>CCAS COUSOLRE</v>
          </cell>
        </row>
        <row r="506">
          <cell r="H506" t="str">
            <v>CCAS CUVILLERS</v>
          </cell>
        </row>
        <row r="507">
          <cell r="H507" t="str">
            <v>CCAS DENAIN</v>
          </cell>
        </row>
        <row r="508">
          <cell r="H508" t="str">
            <v>CCAS DOMPIERRE-SUR-HELPE</v>
          </cell>
        </row>
        <row r="509">
          <cell r="H509" t="str">
            <v>CCAS ELESMES</v>
          </cell>
        </row>
        <row r="510">
          <cell r="H510" t="str">
            <v>CCAS ELINCOURT</v>
          </cell>
        </row>
        <row r="511">
          <cell r="H511" t="str">
            <v>CCAS ENGLEFONTAINE</v>
          </cell>
        </row>
        <row r="512">
          <cell r="H512" t="str">
            <v>CCAS ESNES</v>
          </cell>
        </row>
        <row r="513">
          <cell r="H513" t="str">
            <v>CCAS ETROEUNGT</v>
          </cell>
        </row>
        <row r="514">
          <cell r="H514" t="str">
            <v>CCAS FEIGNIES</v>
          </cell>
        </row>
        <row r="515">
          <cell r="H515" t="str">
            <v>CCAS FELLERIES</v>
          </cell>
        </row>
        <row r="516">
          <cell r="H516" t="str">
            <v>CCAS FERRIERE-LA-GRANDE</v>
          </cell>
        </row>
        <row r="517">
          <cell r="H517" t="str">
            <v>CCAS FERRIERE-LA-PETITE</v>
          </cell>
        </row>
        <row r="518">
          <cell r="H518" t="str">
            <v>CCAS FLOYON</v>
          </cell>
        </row>
        <row r="519">
          <cell r="H519" t="str">
            <v>CCAS FONTAINE-NOTRE-DAME</v>
          </cell>
        </row>
        <row r="520">
          <cell r="H520" t="str">
            <v>CCAS FOREST-EN-CAMBRESIS</v>
          </cell>
        </row>
        <row r="521">
          <cell r="H521" t="str">
            <v>CCAS FOURMIES</v>
          </cell>
        </row>
        <row r="522">
          <cell r="H522" t="str">
            <v>CCAS FRASNOY</v>
          </cell>
        </row>
        <row r="523">
          <cell r="H523" t="str">
            <v>CCAS FRESSIES</v>
          </cell>
        </row>
        <row r="524">
          <cell r="H524" t="str">
            <v>CCAS GLAGEON</v>
          </cell>
        </row>
        <row r="525">
          <cell r="H525" t="str">
            <v>CCAS GOMMEGNIES</v>
          </cell>
        </row>
        <row r="526">
          <cell r="H526" t="str">
            <v>CCAS GOUZEAUCOURT</v>
          </cell>
        </row>
        <row r="527">
          <cell r="H527" t="str">
            <v>CCAS HAUCOURT EN CAMBRESIS</v>
          </cell>
        </row>
        <row r="528">
          <cell r="H528" t="str">
            <v>CCAS HAUSSY</v>
          </cell>
        </row>
        <row r="529">
          <cell r="H529" t="str">
            <v>CCAS HAUTMONT</v>
          </cell>
        </row>
        <row r="530">
          <cell r="H530" t="str">
            <v>CCAS HAYNECOURT</v>
          </cell>
        </row>
        <row r="531">
          <cell r="H531" t="str">
            <v>CCAS HEM-LENGLET</v>
          </cell>
        </row>
        <row r="532">
          <cell r="H532" t="str">
            <v>CCAS HON-HERGIES</v>
          </cell>
        </row>
        <row r="533">
          <cell r="H533" t="str">
            <v>CCAS HONNECHY</v>
          </cell>
        </row>
        <row r="534">
          <cell r="H534" t="str">
            <v>CCAS HONNECOURT-SUR-ESCAUT</v>
          </cell>
        </row>
        <row r="535">
          <cell r="H535" t="str">
            <v>CCAS INCHY</v>
          </cell>
        </row>
        <row r="536">
          <cell r="H536" t="str">
            <v>CCAS IWUY</v>
          </cell>
        </row>
        <row r="537">
          <cell r="H537" t="str">
            <v>CCAS JENLAIN</v>
          </cell>
        </row>
        <row r="538">
          <cell r="H538" t="str">
            <v>CCAS JEUMONT</v>
          </cell>
        </row>
        <row r="539">
          <cell r="H539" t="str">
            <v>CCAS LA LONGUEVILLE</v>
          </cell>
        </row>
        <row r="540">
          <cell r="H540" t="str">
            <v>CCAS LANDRECIES</v>
          </cell>
        </row>
        <row r="541">
          <cell r="H541" t="str">
            <v>CCAS LE CATEAU-CAMBRESIS</v>
          </cell>
        </row>
        <row r="542">
          <cell r="H542" t="str">
            <v>CCAS LE FAVRIL</v>
          </cell>
        </row>
        <row r="543">
          <cell r="H543" t="str">
            <v>CCAS LE QUESNOY</v>
          </cell>
        </row>
        <row r="544">
          <cell r="H544" t="str">
            <v>CCAS LEVAL</v>
          </cell>
        </row>
        <row r="545">
          <cell r="H545" t="str">
            <v>CCAS LIGNY EN CAMBRESIS</v>
          </cell>
        </row>
        <row r="546">
          <cell r="H546" t="str">
            <v>CCAS LIMONT-FONTAINE</v>
          </cell>
        </row>
        <row r="547">
          <cell r="H547" t="str">
            <v>CCAS LOUVIGNIES-QUESNOY</v>
          </cell>
        </row>
        <row r="548">
          <cell r="H548" t="str">
            <v>CCAS LOUVROIL</v>
          </cell>
        </row>
        <row r="549">
          <cell r="H549" t="str">
            <v>CCAS MARCOING</v>
          </cell>
        </row>
        <row r="550">
          <cell r="H550" t="str">
            <v>CCAS MARESCHES</v>
          </cell>
        </row>
        <row r="551">
          <cell r="H551" t="str">
            <v>CCAS MARETZ</v>
          </cell>
        </row>
        <row r="552">
          <cell r="H552" t="str">
            <v>CCAS MAROILLES</v>
          </cell>
        </row>
        <row r="553">
          <cell r="H553" t="str">
            <v>CCAS MARPENT</v>
          </cell>
        </row>
        <row r="554">
          <cell r="H554" t="str">
            <v>CCAS MASNIERES</v>
          </cell>
        </row>
        <row r="555">
          <cell r="H555" t="str">
            <v>CCAS MAUBEUGE</v>
          </cell>
        </row>
        <row r="556">
          <cell r="H556" t="str">
            <v>CCAS MAZINGHIEN</v>
          </cell>
        </row>
        <row r="557">
          <cell r="H557" t="str">
            <v>CCAS MONTIGNY-EN-CAMBRESIS</v>
          </cell>
        </row>
        <row r="558">
          <cell r="H558" t="str">
            <v>CCAS NEUF-MESNIL</v>
          </cell>
        </row>
        <row r="559">
          <cell r="H559" t="str">
            <v>CCAS NEUVILLE-SAINT-REMY</v>
          </cell>
        </row>
        <row r="560">
          <cell r="H560" t="str">
            <v>CCAS NEUVILLY</v>
          </cell>
        </row>
        <row r="561">
          <cell r="H561" t="str">
            <v>CCAS NIERGNIES</v>
          </cell>
        </row>
        <row r="562">
          <cell r="H562" t="str">
            <v>CCAS OHAIN</v>
          </cell>
        </row>
        <row r="563">
          <cell r="H563" t="str">
            <v>CCAS ORS</v>
          </cell>
        </row>
        <row r="564">
          <cell r="H564" t="str">
            <v>CCAS POIX-DU-NORD</v>
          </cell>
        </row>
        <row r="565">
          <cell r="H565" t="str">
            <v>CCAS PONT-SUR-SAMBRE</v>
          </cell>
        </row>
        <row r="566">
          <cell r="H566" t="str">
            <v>CCAS PREUX-AU-BOIS</v>
          </cell>
        </row>
        <row r="567">
          <cell r="H567" t="str">
            <v>CCAS PRISCHES</v>
          </cell>
        </row>
        <row r="568">
          <cell r="H568" t="str">
            <v>CCAS PROVILLE</v>
          </cell>
        </row>
        <row r="569">
          <cell r="H569" t="str">
            <v>CCAS QUIEVY</v>
          </cell>
        </row>
        <row r="570">
          <cell r="H570" t="str">
            <v>CCAS RAILLENCOURT-SAINTE-OLLE</v>
          </cell>
        </row>
        <row r="571">
          <cell r="H571" t="str">
            <v>CCAS RECQUIGNIES</v>
          </cell>
        </row>
        <row r="572">
          <cell r="H572" t="str">
            <v>CCAS REUMONT</v>
          </cell>
        </row>
        <row r="573">
          <cell r="H573" t="str">
            <v>CCAS RIEUX-EN-CAMBRESIS</v>
          </cell>
        </row>
        <row r="574">
          <cell r="H574" t="str">
            <v>CCAS ROMERIES</v>
          </cell>
        </row>
        <row r="575">
          <cell r="H575" t="str">
            <v>CCAS ROUSIES</v>
          </cell>
        </row>
        <row r="576">
          <cell r="H576" t="str">
            <v>CCAS RUMILLY-EN-CAMBRESIS</v>
          </cell>
        </row>
        <row r="577">
          <cell r="H577" t="str">
            <v>CCAS SAINS-DU-NORD</v>
          </cell>
        </row>
        <row r="578">
          <cell r="H578" t="str">
            <v>CCAS SAINT-HILAIRE-LEZ-CAMBRAI</v>
          </cell>
        </row>
        <row r="579">
          <cell r="H579" t="str">
            <v>CCAS SAINT-PYTHON</v>
          </cell>
        </row>
        <row r="580">
          <cell r="H580" t="str">
            <v>CCAS SAINT-REMY-DU-NORD</v>
          </cell>
        </row>
        <row r="581">
          <cell r="H581" t="str">
            <v>CCAS SAINT-SOUPLET</v>
          </cell>
        </row>
        <row r="582">
          <cell r="H582" t="str">
            <v>CCAS SAINT-WAAST</v>
          </cell>
        </row>
        <row r="583">
          <cell r="H583" t="str">
            <v>CCAS SARS-POTERIES</v>
          </cell>
        </row>
        <row r="584">
          <cell r="H584" t="str">
            <v>CCAS SAULZOIR</v>
          </cell>
        </row>
        <row r="585">
          <cell r="H585" t="str">
            <v>CCAS SOLESMES</v>
          </cell>
        </row>
        <row r="586">
          <cell r="H586" t="str">
            <v>CCAS SOLRE-LE-CHATEAU</v>
          </cell>
        </row>
        <row r="587">
          <cell r="H587" t="str">
            <v>CCAS TAISNIERES-EN-THIERACHE</v>
          </cell>
        </row>
        <row r="588">
          <cell r="H588" t="str">
            <v>CCAS TILLOY-LEZ-CAMBRAI</v>
          </cell>
        </row>
        <row r="589">
          <cell r="H589" t="str">
            <v>CCAS TROISVILLES</v>
          </cell>
        </row>
        <row r="590">
          <cell r="H590" t="str">
            <v>CCAS VENDEGIES-SUR-ECAILLON</v>
          </cell>
        </row>
        <row r="591">
          <cell r="H591" t="str">
            <v>CCAS VIESLY</v>
          </cell>
        </row>
        <row r="592">
          <cell r="H592" t="str">
            <v>CCAS VIEUX-MESNIL</v>
          </cell>
        </row>
        <row r="593">
          <cell r="H593" t="str">
            <v>CCAS VILLERS-EN-CAUCHIES</v>
          </cell>
        </row>
        <row r="594">
          <cell r="H594" t="str">
            <v>CCAS VILLERS-GUISLAIN</v>
          </cell>
        </row>
        <row r="595">
          <cell r="H595" t="str">
            <v>CCAS VILLERS-OUTREAUX</v>
          </cell>
        </row>
        <row r="596">
          <cell r="H596" t="str">
            <v>CCAS WALINCOURT-SELVIGNY</v>
          </cell>
        </row>
        <row r="597">
          <cell r="H597" t="str">
            <v>CCAS WARGNIES-LE-GRAND</v>
          </cell>
        </row>
        <row r="598">
          <cell r="H598" t="str">
            <v>CCAS WIGNEHIES</v>
          </cell>
        </row>
        <row r="599">
          <cell r="H599" t="str">
            <v>Centre HOSPITALIER DE SOMAIN</v>
          </cell>
        </row>
        <row r="600">
          <cell r="H600" t="str">
            <v>Centre SOCIAL DU CENTRE VILLE</v>
          </cell>
        </row>
        <row r="601">
          <cell r="H601" t="str">
            <v>Centre SOCIAL MARTIN-MARTINE</v>
          </cell>
        </row>
        <row r="602">
          <cell r="H602" t="str">
            <v>Centre SOCIAL MARTIN-MARTINE</v>
          </cell>
        </row>
        <row r="603">
          <cell r="H603" t="str">
            <v>Centre SOCIAL SAINT ROCH</v>
          </cell>
        </row>
        <row r="604">
          <cell r="H604" t="str">
            <v>FSL AVESNES CAMBRAI</v>
          </cell>
        </row>
        <row r="605">
          <cell r="H605" t="str">
            <v>GENERALE</v>
          </cell>
        </row>
        <row r="606">
          <cell r="H606" t="str">
            <v>HABITAT DE FOURMIES</v>
          </cell>
        </row>
        <row r="607">
          <cell r="H607" t="str">
            <v>HLM DE FOURMIES</v>
          </cell>
        </row>
        <row r="608">
          <cell r="H608" t="str">
            <v>HLM HABITAT DU NORD</v>
          </cell>
        </row>
        <row r="609">
          <cell r="H609" t="str">
            <v>HLM L'AVESNOISE</v>
          </cell>
        </row>
        <row r="610">
          <cell r="H610" t="str">
            <v>HLM MAISON DU CIL</v>
          </cell>
        </row>
        <row r="611">
          <cell r="H611" t="str">
            <v>HLM PROMOCIL</v>
          </cell>
        </row>
        <row r="612">
          <cell r="H612" t="str">
            <v>ICF NORD-EST LENS</v>
          </cell>
        </row>
        <row r="613">
          <cell r="H613" t="str">
            <v>Mairie de RIEUX EN CAMBRESIS</v>
          </cell>
        </row>
        <row r="614">
          <cell r="H614" t="str">
            <v>Mairie de SAINT PYTHON</v>
          </cell>
        </row>
        <row r="615">
          <cell r="H615" t="str">
            <v>Mairie de VILLERS GUISLAIN</v>
          </cell>
        </row>
        <row r="616">
          <cell r="H616" t="str">
            <v>PARTENORD HABITAT MAUBEUGE</v>
          </cell>
        </row>
        <row r="617">
          <cell r="H617" t="str">
            <v>Régie ELECTRIQUE DE BEAUVOIS EN CIS</v>
          </cell>
        </row>
        <row r="618">
          <cell r="H618" t="str">
            <v>Régie ELECTRIQUE DE FONTAINE-AU-PIRE</v>
          </cell>
        </row>
        <row r="619">
          <cell r="H619" t="str">
            <v>SPS DOUAI</v>
          </cell>
        </row>
        <row r="620">
          <cell r="H620" t="str">
            <v>tutelle AGSS - UDAF AVESNES</v>
          </cell>
        </row>
        <row r="621">
          <cell r="H621" t="str">
            <v>tutelle AGSS - UDAF CAMBRAI</v>
          </cell>
        </row>
        <row r="622">
          <cell r="H622" t="str">
            <v>tutelle AGSS - UDAF CAMBRAI</v>
          </cell>
        </row>
        <row r="623">
          <cell r="H623" t="str">
            <v>tutelle ASAPN</v>
          </cell>
        </row>
        <row r="624">
          <cell r="H624" t="str">
            <v>tutelle ASS ARIANE</v>
          </cell>
        </row>
        <row r="625">
          <cell r="H625" t="str">
            <v>tutelle ASS TUT DU NORD</v>
          </cell>
        </row>
        <row r="626">
          <cell r="H626" t="str">
            <v>tutelle LA VIE ACTIVE</v>
          </cell>
        </row>
        <row r="627">
          <cell r="H627" t="str">
            <v>tutelle SOCIETE DES INTERETS</v>
          </cell>
        </row>
        <row r="628">
          <cell r="H628" t="str">
            <v>UTPAS ANZIN</v>
          </cell>
        </row>
        <row r="629">
          <cell r="H629" t="str">
            <v>UTPAS AULNOYE LE QUESNOY</v>
          </cell>
        </row>
        <row r="630">
          <cell r="H630" t="str">
            <v>UTPAS AVESNES FOURMIES</v>
          </cell>
        </row>
        <row r="631">
          <cell r="H631" t="str">
            <v>UTPAS AVESNES LES AUBERT/SOLESMES</v>
          </cell>
        </row>
        <row r="632">
          <cell r="H632" t="str">
            <v>UTPAS CAMBRAI MARCOING</v>
          </cell>
        </row>
        <row r="633">
          <cell r="H633" t="str">
            <v>UTPAS CAUDRY LE CATEAU</v>
          </cell>
        </row>
        <row r="634">
          <cell r="H634" t="str">
            <v>UTPAS CONDE</v>
          </cell>
        </row>
        <row r="635">
          <cell r="H635" t="str">
            <v>UTPAS DENAIN BOUCHAIN</v>
          </cell>
        </row>
        <row r="636">
          <cell r="H636" t="str">
            <v>UTPAS DENAIN WALLERS</v>
          </cell>
        </row>
        <row r="637">
          <cell r="H637" t="str">
            <v>UTPAS DOUAI ARLEUX</v>
          </cell>
        </row>
        <row r="638">
          <cell r="H638" t="str">
            <v>UTPAS HAUBOURDIN LA BASSEE</v>
          </cell>
        </row>
        <row r="639">
          <cell r="H639" t="str">
            <v>UTPAS LA MADELEINE</v>
          </cell>
        </row>
        <row r="640">
          <cell r="H640" t="str">
            <v>UTPAS LILLE SUD</v>
          </cell>
        </row>
        <row r="641">
          <cell r="H641" t="str">
            <v>UTPAS LOMME LAMBERSART</v>
          </cell>
        </row>
        <row r="642">
          <cell r="H642" t="str">
            <v>UTPAS MAUBEUGE HAUTMONT</v>
          </cell>
        </row>
        <row r="643">
          <cell r="H643" t="str">
            <v>UTPAS MAUBEUGE JEUMONT</v>
          </cell>
        </row>
        <row r="644">
          <cell r="H644" t="str">
            <v>UTPAS ROUBAIX CENTRE</v>
          </cell>
        </row>
        <row r="645">
          <cell r="H645" t="str">
            <v>UTPAS ROUBAIX CROIX WASQUEHAL</v>
          </cell>
        </row>
        <row r="646">
          <cell r="H646" t="str">
            <v>UTPAS SIN LE NOBLE GUESNAIN ANICHE</v>
          </cell>
        </row>
        <row r="647">
          <cell r="H647" t="str">
            <v>UTPAS TOURCOING NEUVILLE</v>
          </cell>
        </row>
        <row r="648">
          <cell r="H648" t="str">
            <v>VAL HAINAUT HABITAT</v>
          </cell>
        </row>
        <row r="649">
          <cell r="H649" t="str">
            <v>AUTRE INSTRUCTEUR</v>
          </cell>
        </row>
        <row r="650">
          <cell r="H650" t="str">
            <v>ABITA GESTION</v>
          </cell>
        </row>
        <row r="651">
          <cell r="H651" t="str">
            <v>AIVS</v>
          </cell>
        </row>
        <row r="652">
          <cell r="H652" t="str">
            <v>Ass. AARS-SERVICE HABITER ENSEMBLE</v>
          </cell>
        </row>
        <row r="653">
          <cell r="H653" t="str">
            <v>Ass. ABEJ</v>
          </cell>
        </row>
        <row r="654">
          <cell r="H654" t="str">
            <v>Ass. ABEJ SOLIDARITE</v>
          </cell>
        </row>
        <row r="655">
          <cell r="H655" t="str">
            <v>Ass. ADNSEA - ARRAS</v>
          </cell>
        </row>
        <row r="656">
          <cell r="H656" t="str">
            <v>Ass. AERS BETHEL</v>
          </cell>
        </row>
        <row r="657">
          <cell r="H657" t="str">
            <v>Ass. AFEJI</v>
          </cell>
        </row>
        <row r="658">
          <cell r="H658" t="str">
            <v>Ass. AFEJI - DUNKERQUE</v>
          </cell>
        </row>
        <row r="659">
          <cell r="H659" t="str">
            <v>Ass. AIR</v>
          </cell>
        </row>
        <row r="660">
          <cell r="H660" t="str">
            <v>Ass. ALEFPA - SHEREL</v>
          </cell>
        </row>
        <row r="661">
          <cell r="H661" t="str">
            <v>Ass. AMITIE PARTAGE ROUBAIX</v>
          </cell>
        </row>
        <row r="662">
          <cell r="H662" t="str">
            <v>Ass. ANTENNE SERVICE</v>
          </cell>
        </row>
        <row r="663">
          <cell r="H663" t="str">
            <v>Ass. APU MOULINS</v>
          </cell>
        </row>
        <row r="664">
          <cell r="H664" t="str">
            <v>Ass. APU VIEUX LILLE</v>
          </cell>
        </row>
        <row r="665">
          <cell r="H665" t="str">
            <v>Ass. APU WAZEMMES</v>
          </cell>
        </row>
        <row r="666">
          <cell r="H666" t="str">
            <v>Ass. AREAS</v>
          </cell>
        </row>
        <row r="667">
          <cell r="H667" t="str">
            <v>Ass. ARIANE - LA MADELEINE</v>
          </cell>
        </row>
        <row r="668">
          <cell r="H668" t="str">
            <v>Ass. ARMEE DU SALUT</v>
          </cell>
        </row>
        <row r="669">
          <cell r="H669" t="str">
            <v>Ass. ASAPN CENTRE VAUBAN</v>
          </cell>
        </row>
        <row r="670">
          <cell r="H670" t="str">
            <v>Ass. ATD QUART MONDE</v>
          </cell>
        </row>
        <row r="671">
          <cell r="H671" t="str">
            <v>Ass. CAPHARNAUM</v>
          </cell>
        </row>
        <row r="672">
          <cell r="H672" t="str">
            <v>Ass. CEFR</v>
          </cell>
        </row>
        <row r="673">
          <cell r="H673" t="str">
            <v>Ass. CHAMP MARIE</v>
          </cell>
        </row>
        <row r="674">
          <cell r="H674" t="str">
            <v>Ass. CIDF - TOURCOING</v>
          </cell>
        </row>
        <row r="675">
          <cell r="H675" t="str">
            <v>Ass. CMP</v>
          </cell>
        </row>
        <row r="676">
          <cell r="H676" t="str">
            <v>Ass. COLLECTIF LOCAL LOGEMENT</v>
          </cell>
        </row>
        <row r="677">
          <cell r="H677" t="str">
            <v>Ass. ENTRAIDE SALOMEENNE</v>
          </cell>
        </row>
        <row r="678">
          <cell r="H678" t="str">
            <v>Ass. ESPACE REUSSIR</v>
          </cell>
        </row>
        <row r="679">
          <cell r="H679" t="str">
            <v>Ass. FARE</v>
          </cell>
        </row>
        <row r="680">
          <cell r="H680" t="str">
            <v>Ass. GPAL-ENTR'ACTES</v>
          </cell>
        </row>
        <row r="681">
          <cell r="H681" t="str">
            <v>Ass. GRAAL - LILLE</v>
          </cell>
        </row>
        <row r="682">
          <cell r="H682" t="str">
            <v>Ass. GRAAL - ROUBAIX</v>
          </cell>
        </row>
        <row r="683">
          <cell r="H683" t="str">
            <v>Ass. HABITAT ET HUMANISME</v>
          </cell>
        </row>
        <row r="684">
          <cell r="H684" t="str">
            <v>Ass. HOME DES FLANDRES</v>
          </cell>
        </row>
        <row r="685">
          <cell r="H685" t="str">
            <v>Ass. INTERM'AIDE</v>
          </cell>
        </row>
        <row r="686">
          <cell r="H686" t="str">
            <v>Ass. ITINERAIRES</v>
          </cell>
        </row>
        <row r="687">
          <cell r="H687" t="str">
            <v>Ass. LE CLIQUENOIS</v>
          </cell>
        </row>
        <row r="688">
          <cell r="H688" t="str">
            <v>Ass. LOUISE MICHEL</v>
          </cell>
        </row>
        <row r="689">
          <cell r="H689" t="str">
            <v>Ass. MAGDALA</v>
          </cell>
        </row>
        <row r="690">
          <cell r="H690" t="str">
            <v>Ass. MAISON ENFANCE ET FAMILLE</v>
          </cell>
        </row>
        <row r="691">
          <cell r="H691" t="str">
            <v>Ass. MAISON FAMILIAL P. CARON</v>
          </cell>
        </row>
        <row r="692">
          <cell r="H692" t="str">
            <v>Ass. MARTINE BERNARD</v>
          </cell>
        </row>
        <row r="693">
          <cell r="H693" t="str">
            <v>Ass. MISSION LOCALE LILLE</v>
          </cell>
        </row>
        <row r="694">
          <cell r="H694" t="str">
            <v>Ass. MISSION LOCALE TOURCOING</v>
          </cell>
        </row>
        <row r="695">
          <cell r="H695" t="str">
            <v>Ass. O.R.A.J</v>
          </cell>
        </row>
        <row r="696">
          <cell r="H696" t="str">
            <v>Ass. OSLO</v>
          </cell>
        </row>
        <row r="697">
          <cell r="H697" t="str">
            <v>Ass. PACT LILLE</v>
          </cell>
        </row>
        <row r="698">
          <cell r="H698" t="str">
            <v>Ass. PACT ROUBAIX</v>
          </cell>
        </row>
        <row r="699">
          <cell r="H699" t="str">
            <v>Ass. PACT TOURCOING</v>
          </cell>
        </row>
        <row r="700">
          <cell r="H700" t="str">
            <v>Ass. POINT INFO. MULTI-SERVICES</v>
          </cell>
        </row>
        <row r="701">
          <cell r="H701" t="str">
            <v>Ass. POINT SERVICE AUX PARTICULIERS</v>
          </cell>
        </row>
        <row r="702">
          <cell r="H702" t="str">
            <v>Ass. PSP WATTRELOS</v>
          </cell>
        </row>
        <row r="703">
          <cell r="H703" t="str">
            <v>Ass. REAGIR</v>
          </cell>
        </row>
        <row r="704">
          <cell r="H704" t="str">
            <v>Ass. RELAIS SOLEIL TOURQUENNOIS</v>
          </cell>
        </row>
        <row r="705">
          <cell r="H705" t="str">
            <v>Ass. RESIDENCE PLUS</v>
          </cell>
        </row>
        <row r="706">
          <cell r="H706" t="str">
            <v>Ass. SALC - HELLEMMES</v>
          </cell>
        </row>
        <row r="707">
          <cell r="H707" t="str">
            <v>Ass. SECOURS POPULAIRE</v>
          </cell>
        </row>
        <row r="708">
          <cell r="H708" t="str">
            <v>Ass. SOURDMEDIA</v>
          </cell>
        </row>
        <row r="709">
          <cell r="H709" t="str">
            <v>Ass. UNION DES FAMILLES</v>
          </cell>
        </row>
        <row r="710">
          <cell r="H710" t="str">
            <v>Ass. VISA</v>
          </cell>
        </row>
        <row r="711">
          <cell r="H711" t="str">
            <v>Ass. VISA FOYER LES PETITES HAIES</v>
          </cell>
        </row>
        <row r="712">
          <cell r="H712" t="str">
            <v>Ass. VISA-FOYER REALITE</v>
          </cell>
        </row>
        <row r="713">
          <cell r="H713" t="str">
            <v>Ass. VISA-FOYER REVIVRE</v>
          </cell>
        </row>
        <row r="714">
          <cell r="H714" t="str">
            <v>CAF DE ROUBAIX</v>
          </cell>
        </row>
        <row r="715">
          <cell r="H715" t="str">
            <v>CAP'IMMO</v>
          </cell>
        </row>
        <row r="716">
          <cell r="H716" t="str">
            <v>CCAS ALLENNES-LES-MARAIS</v>
          </cell>
        </row>
        <row r="717">
          <cell r="H717" t="str">
            <v>CCAS ANNOEULLIN</v>
          </cell>
        </row>
        <row r="718">
          <cell r="H718" t="str">
            <v>CCAS BAISIEUX</v>
          </cell>
        </row>
        <row r="719">
          <cell r="H719" t="str">
            <v>CCAS BAUVIN</v>
          </cell>
        </row>
        <row r="720">
          <cell r="H720" t="str">
            <v>CCAS BERSEE</v>
          </cell>
        </row>
        <row r="721">
          <cell r="H721" t="str">
            <v>CCAS CAPPELLE-EN-PEVELE</v>
          </cell>
        </row>
        <row r="722">
          <cell r="H722" t="str">
            <v>CCAS CHERENG</v>
          </cell>
        </row>
        <row r="723">
          <cell r="H723" t="str">
            <v>CCAS COMINES</v>
          </cell>
        </row>
        <row r="724">
          <cell r="H724" t="str">
            <v>CCAS CROIX</v>
          </cell>
        </row>
        <row r="725">
          <cell r="H725" t="str">
            <v>CCAS CUINCY</v>
          </cell>
        </row>
        <row r="726">
          <cell r="H726" t="str">
            <v>CCAS FACHES-THUMESNIL</v>
          </cell>
        </row>
        <row r="727">
          <cell r="H727" t="str">
            <v>CCAS FOURNES-EN-WEPPES</v>
          </cell>
        </row>
        <row r="728">
          <cell r="H728" t="str">
            <v>CCAS FRETIN</v>
          </cell>
        </row>
        <row r="729">
          <cell r="H729" t="str">
            <v>CCAS GONDECOURT</v>
          </cell>
        </row>
        <row r="730">
          <cell r="H730" t="str">
            <v>CCAS HALLENNES-LEZ-HAUBOURDIN</v>
          </cell>
        </row>
        <row r="731">
          <cell r="H731" t="str">
            <v>CCAS HALLUIN</v>
          </cell>
        </row>
        <row r="732">
          <cell r="H732" t="str">
            <v>CCAS HANTAY</v>
          </cell>
        </row>
        <row r="733">
          <cell r="H733" t="str">
            <v>CCAS HAUBOURDIN</v>
          </cell>
        </row>
        <row r="734">
          <cell r="H734" t="str">
            <v>CCAS HELESMES</v>
          </cell>
        </row>
        <row r="735">
          <cell r="H735" t="str">
            <v>CCAS HELLEMMES-LILLE</v>
          </cell>
        </row>
        <row r="736">
          <cell r="H736" t="str">
            <v>CCAS HERLIES</v>
          </cell>
        </row>
        <row r="737">
          <cell r="H737" t="str">
            <v>CCAS HOUPLIN-ANCOISNE</v>
          </cell>
        </row>
        <row r="738">
          <cell r="H738" t="str">
            <v>CCAS ILLIES</v>
          </cell>
        </row>
        <row r="739">
          <cell r="H739" t="str">
            <v>CCAS LA BASSEE</v>
          </cell>
        </row>
        <row r="740">
          <cell r="H740" t="str">
            <v>CCAS LA CHAPELLE-D'ARMENTIERES</v>
          </cell>
        </row>
        <row r="741">
          <cell r="H741" t="str">
            <v>CCAS LA GORGUE</v>
          </cell>
        </row>
        <row r="742">
          <cell r="H742" t="str">
            <v>CCAS LA MADELEINE</v>
          </cell>
        </row>
        <row r="743">
          <cell r="H743" t="str">
            <v>CCAS LAMBERSART</v>
          </cell>
        </row>
        <row r="744">
          <cell r="H744" t="str">
            <v>CCAS LESQUIN</v>
          </cell>
        </row>
        <row r="745">
          <cell r="H745" t="str">
            <v>CCAS LEZENNES</v>
          </cell>
        </row>
        <row r="746">
          <cell r="H746" t="str">
            <v>CCAS LILLE</v>
          </cell>
        </row>
        <row r="747">
          <cell r="H747" t="str">
            <v>CCAS LINSELLES</v>
          </cell>
        </row>
        <row r="748">
          <cell r="H748" t="str">
            <v>CCAS LOMME</v>
          </cell>
        </row>
        <row r="749">
          <cell r="H749" t="str">
            <v>CCAS LOOS</v>
          </cell>
        </row>
        <row r="750">
          <cell r="H750" t="str">
            <v>CCAS MAIRIE LILLE - BOIS BLANCS</v>
          </cell>
        </row>
        <row r="751">
          <cell r="H751" t="str">
            <v>CCAS MAIRIE LILLE - CENTRE</v>
          </cell>
        </row>
        <row r="752">
          <cell r="H752" t="str">
            <v>CCAS MAIRIE LILLE - FG BETHUNE</v>
          </cell>
        </row>
        <row r="753">
          <cell r="H753" t="str">
            <v>CCAS MAIRIE LILLE - FIVES</v>
          </cell>
        </row>
        <row r="754">
          <cell r="H754" t="str">
            <v>CCAS MAIRIE LILLE - LILLE SUD</v>
          </cell>
        </row>
        <row r="755">
          <cell r="H755" t="str">
            <v>CCAS MAIRIE LILLE - MOULINS</v>
          </cell>
        </row>
        <row r="756">
          <cell r="H756" t="str">
            <v>CCAS MAIRIE LILLE - SAINT MAURICE</v>
          </cell>
        </row>
        <row r="757">
          <cell r="H757" t="str">
            <v>CCAS MAIRIE LILLE - VAUBAN</v>
          </cell>
        </row>
        <row r="758">
          <cell r="H758" t="str">
            <v>CCAS MAIRIE LILLE - VIEUX LILLE</v>
          </cell>
        </row>
        <row r="759">
          <cell r="H759" t="str">
            <v>CCAS MAIRIE LILLE - WAZEMMES</v>
          </cell>
        </row>
        <row r="760">
          <cell r="H760" t="str">
            <v>CCAS MARCQ-EN-BAROEUL</v>
          </cell>
        </row>
        <row r="761">
          <cell r="H761" t="str">
            <v>CCAS MARQUETTE-LEZ-LILLE</v>
          </cell>
        </row>
        <row r="762">
          <cell r="H762" t="str">
            <v>CCAS MERIGNIES</v>
          </cell>
        </row>
        <row r="763">
          <cell r="H763" t="str">
            <v>CCAS MONS-EN-BAROEUL</v>
          </cell>
        </row>
        <row r="764">
          <cell r="H764" t="str">
            <v>CCAS NOYELLES-LES-SECLIN</v>
          </cell>
        </row>
        <row r="765">
          <cell r="H765" t="str">
            <v>CCAS OSTRICOURT</v>
          </cell>
        </row>
        <row r="766">
          <cell r="H766" t="str">
            <v>CCAS PHALEMPIN</v>
          </cell>
        </row>
        <row r="767">
          <cell r="H767" t="str">
            <v>CCAS PONT-A-MARCQ</v>
          </cell>
        </row>
        <row r="768">
          <cell r="H768" t="str">
            <v>CCAS PROVIN</v>
          </cell>
        </row>
        <row r="769">
          <cell r="H769" t="str">
            <v>CCAS QUESNOY-SUR-DEULE</v>
          </cell>
        </row>
        <row r="770">
          <cell r="H770" t="str">
            <v>CCAS RONCHIN</v>
          </cell>
        </row>
        <row r="771">
          <cell r="H771" t="str">
            <v>CCAS ROUBAIX</v>
          </cell>
        </row>
        <row r="772">
          <cell r="H772" t="str">
            <v>CCAS SAINGHIN-EN-MELANTOIS</v>
          </cell>
        </row>
        <row r="773">
          <cell r="H773" t="str">
            <v>CCAS SAINGHIN-EN-WEPPES</v>
          </cell>
        </row>
        <row r="774">
          <cell r="H774" t="str">
            <v>CCAS SAINT-ANDRE-LEZ-LILLE</v>
          </cell>
        </row>
        <row r="775">
          <cell r="H775" t="str">
            <v>CCAS SAINT-CLAUDE</v>
          </cell>
        </row>
        <row r="776">
          <cell r="H776" t="str">
            <v>CCAS SALOME</v>
          </cell>
        </row>
        <row r="777">
          <cell r="H777" t="str">
            <v>CCAS SANTES</v>
          </cell>
        </row>
        <row r="778">
          <cell r="H778" t="str">
            <v>CCAS SECLIN</v>
          </cell>
        </row>
        <row r="779">
          <cell r="H779" t="str">
            <v>CCAS TEMPLEMARS</v>
          </cell>
        </row>
        <row r="780">
          <cell r="H780" t="str">
            <v>CCAS TEMPLEUVE</v>
          </cell>
        </row>
        <row r="781">
          <cell r="H781" t="str">
            <v>CCAS TOURCOING</v>
          </cell>
        </row>
        <row r="782">
          <cell r="H782" t="str">
            <v>CCAS VENDEVILLE</v>
          </cell>
        </row>
        <row r="783">
          <cell r="H783" t="str">
            <v>CCAS VILLENEUVE-D'ASCQ</v>
          </cell>
        </row>
        <row r="784">
          <cell r="H784" t="str">
            <v>CCAS WAMBRECHIES</v>
          </cell>
        </row>
        <row r="785">
          <cell r="H785" t="str">
            <v>CCAS WATTIGNIES</v>
          </cell>
        </row>
        <row r="786">
          <cell r="H786" t="str">
            <v>CCAS WATTRELOS</v>
          </cell>
        </row>
        <row r="787">
          <cell r="H787" t="str">
            <v>CCAS WAVRIN</v>
          </cell>
        </row>
        <row r="788">
          <cell r="H788" t="str">
            <v>CCAS WILLEMS</v>
          </cell>
        </row>
        <row r="789">
          <cell r="H789" t="str">
            <v>Centre ACC. DEMAND. ASILE CARCASSONNE</v>
          </cell>
        </row>
        <row r="790">
          <cell r="H790" t="str">
            <v>Centre EDF-GDF DISTRIBUTION LILLE</v>
          </cell>
        </row>
        <row r="791">
          <cell r="H791" t="str">
            <v>Centre LOCAL ACTION DEV. SOC. PAMIERS</v>
          </cell>
        </row>
        <row r="792">
          <cell r="H792" t="str">
            <v>Centre POLYVALENT ACTION SOCIALE</v>
          </cell>
        </row>
        <row r="793">
          <cell r="H793" t="str">
            <v>Centre POLYVALENT AS SAINT MARC</v>
          </cell>
        </row>
        <row r="794">
          <cell r="H794" t="str">
            <v>Centre SOCIAL DE L'ALMA</v>
          </cell>
        </row>
        <row r="795">
          <cell r="H795" t="str">
            <v>Centre SOCIAL DES HAUTS CHAMPS</v>
          </cell>
        </row>
        <row r="796">
          <cell r="H796" t="str">
            <v>Centre SOCIAL DES TROIS PONTS</v>
          </cell>
        </row>
        <row r="797">
          <cell r="H797" t="str">
            <v>Centre SOCIAL MARLIERE</v>
          </cell>
        </row>
        <row r="798">
          <cell r="H798" t="str">
            <v>Centre SOCIAL NAUTILUS</v>
          </cell>
        </row>
        <row r="799">
          <cell r="H799" t="str">
            <v>Centre SOCIAL SAINT EXUPERY</v>
          </cell>
        </row>
        <row r="800">
          <cell r="H800" t="str">
            <v>CPAM DE ROUBAIX</v>
          </cell>
        </row>
        <row r="801">
          <cell r="H801" t="str">
            <v>EDF DCPP NO CELLULE SOLIDARITE</v>
          </cell>
        </row>
        <row r="802">
          <cell r="H802" t="str">
            <v>FOYER ACCUEIL MERE ENFANT</v>
          </cell>
        </row>
        <row r="803">
          <cell r="H803" t="str">
            <v>FOYER ADNSEA ARAS</v>
          </cell>
        </row>
        <row r="804">
          <cell r="H804" t="str">
            <v>FOYER ARELI</v>
          </cell>
        </row>
        <row r="805">
          <cell r="H805" t="str">
            <v>FOYER ARS LA MERE ET L'ENFANT</v>
          </cell>
        </row>
        <row r="806">
          <cell r="H806" t="str">
            <v>FOYER CENTRE MATERNEL HERA</v>
          </cell>
        </row>
        <row r="807">
          <cell r="H807" t="str">
            <v>FOYER EPDSAE - FOYER DE L'ENFANCE</v>
          </cell>
        </row>
        <row r="808">
          <cell r="H808" t="str">
            <v>FOYER REGAIN</v>
          </cell>
        </row>
        <row r="809">
          <cell r="H809" t="str">
            <v>FOYER RENOVATION</v>
          </cell>
        </row>
        <row r="810">
          <cell r="H810" t="str">
            <v>FSL METROP. LILLE</v>
          </cell>
        </row>
        <row r="811">
          <cell r="H811" t="str">
            <v>HLM CMH</v>
          </cell>
        </row>
        <row r="812">
          <cell r="H812" t="str">
            <v>HLM CMH - LOGICIL</v>
          </cell>
        </row>
        <row r="813">
          <cell r="H813" t="str">
            <v>HLM CMH - SLE</v>
          </cell>
        </row>
        <row r="814">
          <cell r="H814" t="str">
            <v>HLM CMH AGENCE COUSINERIE</v>
          </cell>
        </row>
        <row r="815">
          <cell r="H815" t="str">
            <v>HLM CMH AGENCE DE MARCQ EN BA.</v>
          </cell>
        </row>
        <row r="816">
          <cell r="H816" t="str">
            <v>HLM CMH AGENCE LOOS LA BASSEE</v>
          </cell>
        </row>
        <row r="817">
          <cell r="H817" t="str">
            <v>HLM DU HAINAUT</v>
          </cell>
        </row>
        <row r="818">
          <cell r="H818" t="str">
            <v>HLM DU HAINAUT</v>
          </cell>
        </row>
        <row r="819">
          <cell r="H819" t="str">
            <v>HLM DU NORD</v>
          </cell>
        </row>
        <row r="820">
          <cell r="H820" t="str">
            <v>HLM HABITAT 62/59</v>
          </cell>
        </row>
        <row r="821">
          <cell r="H821" t="str">
            <v>HLM HABITAT DU NORD</v>
          </cell>
        </row>
        <row r="822">
          <cell r="H822" t="str">
            <v>HLM IMMOBILIERE NORD ARTOIS</v>
          </cell>
        </row>
        <row r="823">
          <cell r="H823" t="str">
            <v>HLM LOGIS METROPOLE</v>
          </cell>
        </row>
        <row r="824">
          <cell r="H824" t="str">
            <v>HLM LTO HABITAT</v>
          </cell>
        </row>
        <row r="825">
          <cell r="H825" t="str">
            <v>HLM SIA HABITAT</v>
          </cell>
        </row>
        <row r="826">
          <cell r="H826" t="str">
            <v>HLM SLE - LILLE</v>
          </cell>
        </row>
        <row r="827">
          <cell r="H827" t="str">
            <v>HLM SRCJ</v>
          </cell>
        </row>
        <row r="828">
          <cell r="H828" t="str">
            <v>ICF NORD EST</v>
          </cell>
        </row>
        <row r="829">
          <cell r="H829" t="str">
            <v>ICF NORD EST LILLE</v>
          </cell>
        </row>
        <row r="830">
          <cell r="H830" t="str">
            <v>ICF NORD-EST LENS</v>
          </cell>
        </row>
        <row r="831">
          <cell r="H831" t="str">
            <v>IMMO-LOC-DESIGN</v>
          </cell>
        </row>
        <row r="832">
          <cell r="H832" t="str">
            <v>LG 59</v>
          </cell>
        </row>
        <row r="833">
          <cell r="H833" t="str">
            <v>LMH</v>
          </cell>
        </row>
        <row r="834">
          <cell r="H834" t="str">
            <v>LMH AGENCE DE LILLE SUD</v>
          </cell>
        </row>
        <row r="835">
          <cell r="H835" t="str">
            <v>LMH AGENCE DE MOULINS</v>
          </cell>
        </row>
        <row r="836">
          <cell r="H836" t="str">
            <v>LMH AGENCE DE WAZEMMES</v>
          </cell>
        </row>
        <row r="837">
          <cell r="H837" t="str">
            <v>LMH AGENCE VILLENEUVE D'ASCQ</v>
          </cell>
        </row>
        <row r="838">
          <cell r="H838" t="str">
            <v>Mairie de DE QUARTIER FLERS BOURG</v>
          </cell>
        </row>
        <row r="839">
          <cell r="H839" t="str">
            <v>Mairie de DE QUARTIER RESIDENCE TRIOLO</v>
          </cell>
        </row>
        <row r="840">
          <cell r="H840" t="str">
            <v>Mairie de DE QUARTIER VILLENEUVE D'ASCQ</v>
          </cell>
        </row>
        <row r="841">
          <cell r="H841" t="str">
            <v>PARTENORD HABITAT DOUAI</v>
          </cell>
        </row>
        <row r="842">
          <cell r="H842" t="str">
            <v>PARTENORD HABITAT HAUBOURDIN</v>
          </cell>
        </row>
        <row r="843">
          <cell r="H843" t="str">
            <v>PARTENORD HABITAT LILLE</v>
          </cell>
        </row>
        <row r="844">
          <cell r="H844" t="str">
            <v>PARTENORD HABITAT LOMME</v>
          </cell>
        </row>
        <row r="845">
          <cell r="H845" t="str">
            <v>PARTENORD HABITAT LOOS</v>
          </cell>
        </row>
        <row r="846">
          <cell r="H846" t="str">
            <v>PARTENORD HABITAT MONS EN BAR.</v>
          </cell>
        </row>
        <row r="847">
          <cell r="H847" t="str">
            <v>PARTENORD HABITAT SIEGE SOCIAL</v>
          </cell>
        </row>
        <row r="848">
          <cell r="H848" t="str">
            <v>POLE SOLIDARITE - VIE SOCIALE</v>
          </cell>
        </row>
        <row r="849">
          <cell r="H849" t="str">
            <v>SIA HABITAT - LILLE</v>
          </cell>
        </row>
        <row r="850">
          <cell r="H850" t="str">
            <v>SLE HABITAT - LOOS LA BASSEE</v>
          </cell>
        </row>
        <row r="851">
          <cell r="H851" t="str">
            <v>SOGINORPA - LOOS EN GOHELLE</v>
          </cell>
        </row>
        <row r="852">
          <cell r="H852" t="str">
            <v>tutelle AGSS - UDAF LILLE</v>
          </cell>
        </row>
        <row r="853">
          <cell r="H853" t="str">
            <v>tutelle ARIANE - MONS EN BAROEUL</v>
          </cell>
        </row>
        <row r="854">
          <cell r="H854" t="str">
            <v>tutelle ASAPN</v>
          </cell>
        </row>
        <row r="855">
          <cell r="H855" t="str">
            <v>tutelle ASS ARIANE</v>
          </cell>
        </row>
        <row r="856">
          <cell r="H856" t="str">
            <v>tutelle UDAF DE LILLE</v>
          </cell>
        </row>
        <row r="857">
          <cell r="H857" t="str">
            <v>UNITETERRITORIALESOLIDARITE</v>
          </cell>
        </row>
        <row r="858">
          <cell r="H858" t="str">
            <v>UTPAS ARMENTIERES</v>
          </cell>
        </row>
        <row r="859">
          <cell r="H859" t="str">
            <v>UTPAS AVESNES FOURMIES</v>
          </cell>
        </row>
        <row r="860">
          <cell r="H860" t="str">
            <v>UTPAS BAILLEUL MERVILLE / MERVILLE</v>
          </cell>
        </row>
        <row r="861">
          <cell r="H861" t="str">
            <v>UTPAS CONDE</v>
          </cell>
        </row>
        <row r="862">
          <cell r="H862" t="str">
            <v>UTPAS CYSOING PONT A MARCQ</v>
          </cell>
        </row>
        <row r="863">
          <cell r="H863" t="str">
            <v>UTPAS DENAIN BOUCHAIN</v>
          </cell>
        </row>
        <row r="864">
          <cell r="H864" t="str">
            <v>UTPAS DOUAI WAZIERS</v>
          </cell>
        </row>
        <row r="865">
          <cell r="H865" t="str">
            <v>UTPAS GRAVELINES BOURBOURG</v>
          </cell>
        </row>
        <row r="866">
          <cell r="H866" t="str">
            <v>UTPAS HALLUIN</v>
          </cell>
        </row>
        <row r="867">
          <cell r="H867" t="str">
            <v>UTPAS HAUBOURDIN LA BASSEE</v>
          </cell>
        </row>
        <row r="868">
          <cell r="H868" t="str">
            <v>UTPAS HELLEMMES</v>
          </cell>
        </row>
        <row r="869">
          <cell r="H869" t="str">
            <v>UTPAS LA MADELEINE</v>
          </cell>
        </row>
        <row r="870">
          <cell r="H870" t="str">
            <v>UTPAS LILLE FIVES</v>
          </cell>
        </row>
        <row r="871">
          <cell r="H871" t="str">
            <v>UTPAS LILLE MOULINS</v>
          </cell>
        </row>
        <row r="872">
          <cell r="H872" t="str">
            <v>UTPAS LILLE VAUBAN</v>
          </cell>
        </row>
        <row r="873">
          <cell r="H873" t="str">
            <v>UTPAS LOMME LAMBERSART</v>
          </cell>
        </row>
        <row r="874">
          <cell r="H874" t="str">
            <v>UTPAS MARCQ MONS EN BAROEUL</v>
          </cell>
        </row>
        <row r="875">
          <cell r="H875" t="str">
            <v>UTPAS MAUBEUGE HAUTMONT</v>
          </cell>
        </row>
        <row r="876">
          <cell r="H876" t="str">
            <v>UTPAS MAUBEUGE JEUMONT</v>
          </cell>
        </row>
        <row r="877">
          <cell r="H877" t="str">
            <v>UTPAS ROUBAIX CENTRE</v>
          </cell>
        </row>
        <row r="878">
          <cell r="H878" t="str">
            <v>UTPAS ROUBAIX CROIX WASQUEHAL</v>
          </cell>
        </row>
        <row r="879">
          <cell r="H879" t="str">
            <v>UTPAS ROUBAIX HEM</v>
          </cell>
        </row>
        <row r="880">
          <cell r="H880" t="str">
            <v>UTPAS SECLIN</v>
          </cell>
        </row>
        <row r="881">
          <cell r="H881" t="str">
            <v>UTPAS SOMAIN ORCHIES</v>
          </cell>
        </row>
        <row r="882">
          <cell r="H882" t="str">
            <v>UTPAS SUD</v>
          </cell>
        </row>
        <row r="883">
          <cell r="H883" t="str">
            <v>UTPAS TOURCOING MOUVAUX</v>
          </cell>
        </row>
        <row r="884">
          <cell r="H884" t="str">
            <v>UTPAS TOURCOING NEUVILLE</v>
          </cell>
        </row>
        <row r="885">
          <cell r="H885" t="str">
            <v>UTPAS VALENCIENNES</v>
          </cell>
        </row>
        <row r="886">
          <cell r="H886" t="str">
            <v>UTPAS VILLENEUVE D'ASCQ</v>
          </cell>
        </row>
        <row r="887">
          <cell r="H887" t="str">
            <v>UTPAS WATTRELOS LEERS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munes"/>
      <sheetName val="mesures"/>
      <sheetName val="liste des opérateurs"/>
      <sheetName val="Listes"/>
      <sheetName val="barême RMI2008"/>
      <sheetName val="barême RMI2007"/>
      <sheetName val="adaption assoc"/>
      <sheetName val="Suivi mesures et budgétaire2007"/>
      <sheetName val="Suivi Mesures Acc2007"/>
      <sheetName val="Suivi Mesures Acc2008"/>
      <sheetName val="Suivi mesures et budgétaire2008"/>
      <sheetName val="graph bilan"/>
      <sheetName val="nv Suivi mesures et budgétaire"/>
    </sheetNames>
    <sheetDataSet>
      <sheetData sheetId="0"/>
      <sheetData sheetId="1"/>
      <sheetData sheetId="2">
        <row r="2">
          <cell r="I2" t="str">
            <v>A.I.P.I.</v>
          </cell>
        </row>
        <row r="3">
          <cell r="I3" t="str">
            <v>ABEJ</v>
          </cell>
        </row>
        <row r="4">
          <cell r="I4" t="str">
            <v>ACCUEIL ET PROMOTION SAMBRE</v>
          </cell>
        </row>
        <row r="5">
          <cell r="I5" t="str">
            <v>ACCUEIL FRATERNEL ROUBAISIEN</v>
          </cell>
        </row>
        <row r="6">
          <cell r="I6" t="str">
            <v>ADATMI</v>
          </cell>
        </row>
        <row r="7">
          <cell r="I7" t="str">
            <v>ADNSEA ( ARAS)</v>
          </cell>
        </row>
        <row r="8">
          <cell r="I8" t="str">
            <v>AERS FOYER BETHEL</v>
          </cell>
        </row>
        <row r="9">
          <cell r="I9" t="str">
            <v>AFEJI</v>
          </cell>
        </row>
        <row r="10">
          <cell r="I10" t="str">
            <v>AFEJI</v>
          </cell>
        </row>
        <row r="11">
          <cell r="I11" t="str">
            <v>AFEJI</v>
          </cell>
        </row>
        <row r="12">
          <cell r="I12" t="str">
            <v>APIL</v>
          </cell>
        </row>
        <row r="13">
          <cell r="I13" t="str">
            <v>APIL</v>
          </cell>
        </row>
        <row r="14">
          <cell r="I14" t="str">
            <v>APU MOULINS</v>
          </cell>
        </row>
        <row r="15">
          <cell r="I15" t="str">
            <v>APU VIEUX LILLE</v>
          </cell>
        </row>
        <row r="16">
          <cell r="I16" t="str">
            <v>APU WAZEMMES</v>
          </cell>
        </row>
        <row r="17">
          <cell r="I17" t="str">
            <v>AREAS</v>
          </cell>
        </row>
        <row r="18">
          <cell r="I18" t="str">
            <v>ARPE</v>
          </cell>
        </row>
        <row r="19">
          <cell r="I19" t="str">
            <v>ARS</v>
          </cell>
        </row>
        <row r="20">
          <cell r="I20" t="str">
            <v>ASDAHC ( Ex-ACORS)</v>
          </cell>
        </row>
        <row r="21">
          <cell r="I21" t="str">
            <v>CAL PACT DE DUNKERQUE</v>
          </cell>
        </row>
        <row r="22">
          <cell r="I22" t="str">
            <v>CAL PACT DE L'AVESNOIS</v>
          </cell>
        </row>
        <row r="23">
          <cell r="I23" t="str">
            <v>CAL PACT DU CAMBRAISIS</v>
          </cell>
        </row>
        <row r="24">
          <cell r="I24" t="str">
            <v>CAL PACT DU DOUAISIS</v>
          </cell>
        </row>
        <row r="25">
          <cell r="I25" t="str">
            <v>CAL-PACT DE DUNKERQUE</v>
          </cell>
        </row>
        <row r="26">
          <cell r="I26" t="str">
            <v>CAPHARNAÜM</v>
          </cell>
        </row>
        <row r="27">
          <cell r="I27" t="str">
            <v>CENTRE SOCIAL DES HAUTS CHAMPS</v>
          </cell>
        </row>
        <row r="28">
          <cell r="I28" t="str">
            <v>CHAMPS MARIE</v>
          </cell>
        </row>
        <row r="29">
          <cell r="I29" t="str">
            <v>CHRS THERESE CAULIER</v>
          </cell>
        </row>
        <row r="30">
          <cell r="I30" t="str">
            <v>COLLECTIF LOCAL LOGEMENT</v>
          </cell>
        </row>
        <row r="31">
          <cell r="I31" t="str">
            <v>COLLECTIF LOCAL LOGEMENT (reprise FARG)</v>
          </cell>
        </row>
        <row r="32">
          <cell r="I32" t="str">
            <v>COLLECTIF-LOCAL-LOGEMENT</v>
          </cell>
        </row>
        <row r="33">
          <cell r="I33" t="str">
            <v>FARE</v>
          </cell>
        </row>
        <row r="34">
          <cell r="I34" t="str">
            <v>GRAAL antenne Lille</v>
          </cell>
        </row>
        <row r="35">
          <cell r="I35" t="str">
            <v>GRAAL antenne Roubaix</v>
          </cell>
        </row>
        <row r="36">
          <cell r="I36" t="str">
            <v>GRAAL antenne Tourcoing</v>
          </cell>
        </row>
        <row r="37">
          <cell r="I37" t="str">
            <v>HABITAT POUR TOUS</v>
          </cell>
        </row>
        <row r="38">
          <cell r="I38" t="str">
            <v>HAVRE</v>
          </cell>
        </row>
        <row r="39">
          <cell r="I39" t="str">
            <v>HOME DES FLANDRES</v>
          </cell>
        </row>
        <row r="40">
          <cell r="I40" t="str">
            <v>LA POSE</v>
          </cell>
        </row>
        <row r="41">
          <cell r="I41" t="str">
            <v>LES COMPAGNONS DE l'ESPOIR</v>
          </cell>
        </row>
        <row r="42">
          <cell r="I42" t="str">
            <v>LOUISE MICHEL</v>
          </cell>
        </row>
        <row r="43">
          <cell r="I43" t="str">
            <v>MAGDALA</v>
          </cell>
        </row>
        <row r="44">
          <cell r="I44" t="str">
            <v>MARTINE BERNARD</v>
          </cell>
        </row>
        <row r="45">
          <cell r="I45" t="str">
            <v>OSLO</v>
          </cell>
        </row>
        <row r="46">
          <cell r="I46" t="str">
            <v>OSLO (Reprise FARG)</v>
          </cell>
        </row>
        <row r="47">
          <cell r="I47" t="str">
            <v>PACT DU HAINAUT</v>
          </cell>
        </row>
        <row r="48">
          <cell r="I48" t="str">
            <v>PACT METROPOLE Nord - Antenne TOURCOING - MAISON FAMILIALE DE TOURCOING</v>
          </cell>
        </row>
        <row r="49">
          <cell r="I49" t="str">
            <v>PACT Métropole Nord antenne LILLE</v>
          </cell>
        </row>
        <row r="50">
          <cell r="I50" t="str">
            <v>PACT Métropole Nord antenne LILLE</v>
          </cell>
        </row>
        <row r="51">
          <cell r="I51" t="str">
            <v>PACT Métropole Nord antenne LILLE (CUDL)</v>
          </cell>
        </row>
        <row r="52">
          <cell r="I52" t="str">
            <v>PACT Métropole Nord antenne LILLE (Hors CUDL)</v>
          </cell>
        </row>
        <row r="53">
          <cell r="I53" t="str">
            <v>PACT Métropole Nord antenne LILLE Quesnoy/deûle</v>
          </cell>
        </row>
        <row r="54">
          <cell r="I54" t="str">
            <v>PACT Métropole Nord antenne ROUBAIX</v>
          </cell>
        </row>
        <row r="55">
          <cell r="I55" t="str">
            <v>PACT Métropole Nord antenne TOURCOING</v>
          </cell>
        </row>
        <row r="56">
          <cell r="I56" t="str">
            <v>PACT Métropole Nord antenne TOURCOING - résidence duTilleul</v>
          </cell>
        </row>
        <row r="57">
          <cell r="I57" t="str">
            <v>PLAN ESPOIR NORD ( FARG )</v>
          </cell>
        </row>
        <row r="58">
          <cell r="I58" t="str">
            <v>PRIM'TOIT</v>
          </cell>
        </row>
        <row r="59">
          <cell r="I59" t="str">
            <v>PRIM'TOIT</v>
          </cell>
        </row>
        <row r="60">
          <cell r="I60" t="str">
            <v>PRIM'TOIT</v>
          </cell>
        </row>
        <row r="61">
          <cell r="I61" t="str">
            <v>PRIM'TOIT</v>
          </cell>
        </row>
        <row r="62">
          <cell r="I62" t="str">
            <v>RELAIS SOLEIL TOURQUENNOIS</v>
          </cell>
        </row>
        <row r="63">
          <cell r="I63" t="str">
            <v>RESIDENCE PLUS</v>
          </cell>
        </row>
        <row r="64">
          <cell r="I64" t="str">
            <v>RESIDENCE PLUS (reprise ALISP Jeune)</v>
          </cell>
        </row>
        <row r="65">
          <cell r="I65" t="str">
            <v>RESIDENCE PLUS (reprise ALISP Ménage)</v>
          </cell>
        </row>
        <row r="66">
          <cell r="I66" t="str">
            <v>VISA - foyer regain</v>
          </cell>
        </row>
        <row r="67">
          <cell r="I67" t="str">
            <v>VISA - foyer renaitre</v>
          </cell>
        </row>
        <row r="68">
          <cell r="I68" t="str">
            <v>VISA - foyer rénovation</v>
          </cell>
        </row>
        <row r="69">
          <cell r="I69" t="str">
            <v>VISA FOYER REALITE</v>
          </cell>
        </row>
      </sheetData>
      <sheetData sheetId="3">
        <row r="1">
          <cell r="H1" t="str">
            <v>Accès - Sans domicile propore</v>
          </cell>
          <cell r="J1" t="str">
            <v>UTPAS de</v>
          </cell>
        </row>
        <row r="2">
          <cell r="H2" t="str">
            <v>Accès - Hébergé dans dispositif institutionnel</v>
          </cell>
          <cell r="J2" t="str">
            <v>UTPAS de</v>
          </cell>
        </row>
        <row r="3">
          <cell r="H3" t="str">
            <v>Accès - Vivant en surpeuplement extrême ds parc privé</v>
          </cell>
          <cell r="J3" t="str">
            <v>CCAS de</v>
          </cell>
        </row>
        <row r="4">
          <cell r="H4" t="str">
            <v>Accès - Vivant ds un logt déclaré insalubre</v>
          </cell>
          <cell r="J4" t="str">
            <v>CCAS de</v>
          </cell>
        </row>
        <row r="5">
          <cell r="H5" t="str">
            <v>Accès- couple, parent isolé, ou alloc RMI vivant chez un tiers</v>
          </cell>
          <cell r="J5" t="str">
            <v>CCAS de</v>
          </cell>
        </row>
        <row r="6">
          <cell r="H6" t="str">
            <v>Accès - Détenteur d'un bail précaire</v>
          </cell>
        </row>
        <row r="7">
          <cell r="H7" t="str">
            <v>Maintien - Expulsion en cours</v>
          </cell>
        </row>
        <row r="8">
          <cell r="H8" t="str">
            <v>Maintien - Dettes multiples (eau, électricité, gaz, loyer..)</v>
          </cell>
        </row>
        <row r="9">
          <cell r="H9" t="str">
            <v>Maintien - logt insalubre (IH, plainte SCHS)</v>
          </cell>
        </row>
        <row r="10">
          <cell r="H10" t="str">
            <v>Maintien - Surendettement</v>
          </cell>
        </row>
        <row r="11">
          <cell r="H11" t="str">
            <v>Maintien - conflits avec bailleur, fournissuer et voisinage</v>
          </cell>
        </row>
        <row r="12">
          <cell r="H12" t="str">
            <v>Maintien - problème d'hygiène</v>
          </cell>
        </row>
        <row r="13">
          <cell r="H13" t="str">
            <v>Autre Motif</v>
          </cell>
        </row>
        <row r="14">
          <cell r="H14" t="str">
            <v>Demande de renouvellement de mesure</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indexed="41"/>
    <pageSetUpPr fitToPage="1"/>
  </sheetPr>
  <dimension ref="A1:Q301"/>
  <sheetViews>
    <sheetView showGridLines="0" tabSelected="1" showRuler="0" showOutlineSymbols="0" topLeftCell="A2" zoomScaleNormal="100" workbookViewId="0">
      <selection activeCell="D13" sqref="D13"/>
    </sheetView>
  </sheetViews>
  <sheetFormatPr baseColWidth="10" defaultColWidth="9.109375" defaultRowHeight="13.2" x14ac:dyDescent="0.25"/>
  <cols>
    <col min="1" max="1" width="9.109375" customWidth="1"/>
    <col min="2" max="2" width="7" customWidth="1"/>
    <col min="3" max="3" width="57" style="1" customWidth="1"/>
    <col min="4" max="4" width="20.5546875" style="1" customWidth="1"/>
    <col min="5" max="5" width="5" customWidth="1"/>
    <col min="6" max="6" width="5.109375" customWidth="1"/>
    <col min="7" max="7" width="42.6640625" customWidth="1"/>
    <col min="8" max="8" width="21.5546875" customWidth="1"/>
    <col min="9" max="9" width="11.44140625" customWidth="1"/>
    <col min="10" max="10" width="9.5546875" customWidth="1"/>
    <col min="11" max="11" width="46.6640625" customWidth="1"/>
    <col min="12" max="256" width="11.44140625" customWidth="1"/>
  </cols>
  <sheetData>
    <row r="1" spans="1:17" ht="84" customHeight="1" x14ac:dyDescent="0.25">
      <c r="A1" s="25"/>
      <c r="B1" s="25"/>
      <c r="C1" s="33"/>
      <c r="D1" s="33"/>
      <c r="E1" s="25"/>
      <c r="F1" s="25"/>
      <c r="G1" s="25"/>
      <c r="H1" s="25"/>
      <c r="I1" s="25"/>
      <c r="J1" s="25"/>
      <c r="K1" s="25"/>
      <c r="L1" s="25"/>
      <c r="M1" s="25"/>
      <c r="N1" s="25"/>
    </row>
    <row r="2" spans="1:17" ht="42" customHeight="1" thickBot="1" x14ac:dyDescent="0.3">
      <c r="A2" s="121" t="s">
        <v>94</v>
      </c>
      <c r="B2" s="121"/>
      <c r="C2" s="121"/>
      <c r="D2" s="121"/>
      <c r="E2" s="121"/>
      <c r="F2" s="121"/>
      <c r="G2" s="121"/>
      <c r="H2" s="121"/>
      <c r="I2" s="121"/>
      <c r="J2" s="25"/>
      <c r="K2" s="25"/>
      <c r="L2" s="25"/>
      <c r="M2" s="25"/>
      <c r="N2" s="25"/>
      <c r="O2" s="25"/>
      <c r="P2" s="25"/>
      <c r="Q2" s="25"/>
    </row>
    <row r="3" spans="1:17" ht="6.75" customHeight="1" x14ac:dyDescent="0.25">
      <c r="A3" s="45"/>
      <c r="B3" s="6"/>
      <c r="C3" s="30"/>
      <c r="D3" s="30"/>
      <c r="E3" s="31"/>
      <c r="F3" s="45"/>
      <c r="G3" s="45"/>
      <c r="H3" s="45"/>
      <c r="I3" s="45"/>
      <c r="J3" s="25"/>
      <c r="K3" s="25"/>
      <c r="L3" s="25"/>
      <c r="M3" s="25"/>
      <c r="N3" s="25"/>
      <c r="O3" s="25"/>
      <c r="P3" s="25"/>
      <c r="Q3" s="25"/>
    </row>
    <row r="4" spans="1:17" ht="17.399999999999999" x14ac:dyDescent="0.25">
      <c r="A4" s="45"/>
      <c r="B4" s="7"/>
      <c r="C4" s="8" t="s">
        <v>0</v>
      </c>
      <c r="E4" s="9"/>
      <c r="F4" s="44"/>
      <c r="G4" s="45"/>
      <c r="H4" s="45"/>
      <c r="I4" s="45"/>
      <c r="J4" s="25"/>
      <c r="K4" s="25"/>
      <c r="L4" s="25"/>
      <c r="M4" s="25"/>
      <c r="N4" s="25"/>
      <c r="O4" s="25"/>
      <c r="P4" s="25"/>
      <c r="Q4" s="25"/>
    </row>
    <row r="5" spans="1:17" ht="22.8" x14ac:dyDescent="0.25">
      <c r="A5" s="45"/>
      <c r="B5" s="7"/>
      <c r="C5" s="32" t="s">
        <v>1</v>
      </c>
      <c r="E5" s="9"/>
      <c r="F5" s="45"/>
      <c r="G5" s="45"/>
      <c r="H5" s="45"/>
      <c r="I5" s="45"/>
      <c r="J5" s="25"/>
      <c r="K5" s="25"/>
      <c r="L5" s="25"/>
      <c r="M5" s="25"/>
      <c r="N5" s="25"/>
      <c r="O5" s="25"/>
      <c r="P5" s="25"/>
      <c r="Q5" s="25"/>
    </row>
    <row r="6" spans="1:17" ht="13.8" thickBot="1" x14ac:dyDescent="0.3">
      <c r="A6" s="45"/>
      <c r="B6" s="7"/>
      <c r="E6" s="9"/>
      <c r="G6" s="21" t="s">
        <v>2</v>
      </c>
      <c r="I6" s="45"/>
      <c r="J6" s="25"/>
      <c r="K6" s="25"/>
      <c r="L6" s="25"/>
      <c r="M6" s="25"/>
      <c r="N6" s="25"/>
      <c r="O6" s="25"/>
      <c r="P6" s="25"/>
      <c r="Q6" s="25"/>
    </row>
    <row r="7" spans="1:17" ht="13.8" thickBot="1" x14ac:dyDescent="0.3">
      <c r="A7" s="45"/>
      <c r="B7" s="7"/>
      <c r="C7" s="21" t="s">
        <v>3</v>
      </c>
      <c r="D7" s="74">
        <v>651.69000000000005</v>
      </c>
      <c r="E7" s="9"/>
      <c r="H7" s="1"/>
      <c r="I7" s="45"/>
      <c r="J7" s="25"/>
      <c r="K7" s="25"/>
      <c r="L7" s="25"/>
      <c r="M7" s="25"/>
      <c r="N7" s="25"/>
      <c r="O7" s="25"/>
      <c r="P7" s="25"/>
      <c r="Q7" s="25"/>
    </row>
    <row r="8" spans="1:17" ht="12.75" customHeight="1" thickBot="1" x14ac:dyDescent="0.3">
      <c r="A8" s="45"/>
      <c r="B8" s="7"/>
      <c r="E8" s="9"/>
      <c r="G8" s="71" t="s">
        <v>4</v>
      </c>
      <c r="H8" s="51">
        <f>IF(AND(ISNUMBER(D49),ISTEXT(D50)),$D$19/VLOOKUP($D$9,'Barème RSA'!B$6:C$27,2,FALSE),"")</f>
        <v>1.5003623033971272</v>
      </c>
      <c r="I8" s="45"/>
      <c r="J8" s="25"/>
      <c r="K8" s="25"/>
      <c r="L8" s="25"/>
      <c r="M8" s="25"/>
      <c r="N8" s="25"/>
      <c r="O8" s="25"/>
      <c r="P8" s="25"/>
      <c r="Q8" s="25"/>
    </row>
    <row r="9" spans="1:17" ht="12" customHeight="1" x14ac:dyDescent="0.25">
      <c r="A9" s="45"/>
      <c r="B9" s="7"/>
      <c r="C9" s="10" t="s">
        <v>5</v>
      </c>
      <c r="D9" s="58" t="s">
        <v>34</v>
      </c>
      <c r="E9" s="9"/>
      <c r="G9" s="12"/>
      <c r="H9" s="15"/>
      <c r="I9" s="45"/>
      <c r="J9" s="25"/>
      <c r="K9" s="25"/>
      <c r="L9" s="25"/>
      <c r="M9" s="25"/>
      <c r="N9" s="25"/>
      <c r="O9" s="25"/>
      <c r="P9" s="25"/>
      <c r="Q9" s="25"/>
    </row>
    <row r="10" spans="1:17" ht="15" customHeight="1" x14ac:dyDescent="0.25">
      <c r="A10" s="45"/>
      <c r="B10" s="7"/>
      <c r="E10" s="9"/>
      <c r="G10" s="122" t="str">
        <f>IF(H8&lt;=0.8,"ATTENTION RESSOURCES ≤ 0,8 RSA : VERIFIER L'OUVERTURE DE TOUS LES DROITS","")</f>
        <v/>
      </c>
      <c r="H10" s="122"/>
      <c r="I10" s="45"/>
      <c r="J10" s="25"/>
      <c r="K10" s="25"/>
      <c r="L10" s="25"/>
      <c r="M10" s="25"/>
      <c r="N10" s="25"/>
      <c r="O10" s="25"/>
      <c r="P10" s="25"/>
      <c r="Q10" s="25"/>
    </row>
    <row r="11" spans="1:17" ht="33" customHeight="1" x14ac:dyDescent="0.25">
      <c r="A11" s="45"/>
      <c r="B11" s="7"/>
      <c r="C11" s="11" t="s">
        <v>7</v>
      </c>
      <c r="E11" s="9"/>
      <c r="G11" s="122"/>
      <c r="H11" s="122"/>
      <c r="I11" s="45"/>
      <c r="J11" s="25"/>
      <c r="K11" s="25"/>
      <c r="L11" s="25"/>
      <c r="M11" s="25"/>
      <c r="N11" s="25"/>
      <c r="O11" s="25"/>
      <c r="P11" s="25"/>
      <c r="Q11" s="25"/>
    </row>
    <row r="12" spans="1:17" x14ac:dyDescent="0.25">
      <c r="A12" s="29"/>
      <c r="B12" s="7"/>
      <c r="C12" s="63" t="s">
        <v>8</v>
      </c>
      <c r="D12" s="59">
        <v>1760</v>
      </c>
      <c r="E12" s="9"/>
      <c r="G12" s="12"/>
      <c r="H12" s="16"/>
      <c r="I12" s="45"/>
      <c r="J12" s="25"/>
      <c r="K12" s="25"/>
      <c r="L12" s="25"/>
      <c r="M12" s="25"/>
      <c r="N12" s="25"/>
      <c r="O12" s="25"/>
      <c r="P12" s="25"/>
      <c r="Q12" s="25"/>
    </row>
    <row r="13" spans="1:17" ht="13.8" thickBot="1" x14ac:dyDescent="0.3">
      <c r="A13" s="29"/>
      <c r="B13" s="7"/>
      <c r="C13" s="63" t="s">
        <v>9</v>
      </c>
      <c r="D13" s="96"/>
      <c r="E13" s="9"/>
      <c r="G13" s="12"/>
      <c r="H13" s="17"/>
      <c r="I13" s="45"/>
      <c r="J13" s="25"/>
      <c r="K13" s="25"/>
      <c r="L13" s="25"/>
      <c r="M13" s="25"/>
      <c r="N13" s="25"/>
      <c r="O13" s="25"/>
      <c r="P13" s="25"/>
      <c r="Q13" s="25"/>
    </row>
    <row r="14" spans="1:17" ht="13.8" thickBot="1" x14ac:dyDescent="0.3">
      <c r="A14" s="29"/>
      <c r="B14" s="7"/>
      <c r="C14" s="63" t="s">
        <v>10</v>
      </c>
      <c r="D14" s="96"/>
      <c r="E14" s="9"/>
      <c r="G14" s="71" t="s">
        <v>11</v>
      </c>
      <c r="H14" s="52">
        <f>IF(ISERROR((D23+D24-D26)/D19),"",(D23+D24-D26)/D19)</f>
        <v>0.12215909090909091</v>
      </c>
      <c r="I14" s="45"/>
      <c r="J14" s="25"/>
      <c r="K14" s="25"/>
      <c r="L14" s="25"/>
      <c r="M14" s="25"/>
      <c r="N14" s="25"/>
      <c r="O14" s="25"/>
      <c r="P14" s="25"/>
      <c r="Q14" s="25"/>
    </row>
    <row r="15" spans="1:17" ht="13.8" thickBot="1" x14ac:dyDescent="0.3">
      <c r="A15" s="29"/>
      <c r="B15" s="7"/>
      <c r="C15" s="63" t="s">
        <v>12</v>
      </c>
      <c r="D15" s="96"/>
      <c r="E15" s="9"/>
      <c r="G15" s="1"/>
      <c r="H15" s="1"/>
      <c r="I15" s="45"/>
      <c r="J15" s="25"/>
      <c r="K15" s="25"/>
      <c r="L15" s="25"/>
      <c r="M15" s="25"/>
      <c r="N15" s="25"/>
      <c r="O15" s="25"/>
      <c r="P15" s="25"/>
      <c r="Q15" s="25"/>
    </row>
    <row r="16" spans="1:17" x14ac:dyDescent="0.25">
      <c r="A16" s="29"/>
      <c r="B16" s="7"/>
      <c r="C16" s="63" t="s">
        <v>13</v>
      </c>
      <c r="D16" s="96"/>
      <c r="E16" s="9"/>
      <c r="G16" s="72" t="s">
        <v>86</v>
      </c>
      <c r="H16" s="123" t="str">
        <f>IF(AND(H14&lt;=0.33,H8&lt;=2),"OUI","NON")</f>
        <v>OUI</v>
      </c>
      <c r="I16" s="45"/>
      <c r="J16" s="25"/>
      <c r="K16" s="25"/>
      <c r="L16" s="25"/>
      <c r="M16" s="25"/>
      <c r="N16" s="25"/>
      <c r="O16" s="25"/>
      <c r="P16" s="25"/>
      <c r="Q16" s="25"/>
    </row>
    <row r="17" spans="1:17" ht="13.8" thickBot="1" x14ac:dyDescent="0.3">
      <c r="A17" s="29"/>
      <c r="B17" s="7"/>
      <c r="C17" s="63" t="s">
        <v>14</v>
      </c>
      <c r="D17" s="96"/>
      <c r="E17" s="9"/>
      <c r="G17" s="73" t="s">
        <v>15</v>
      </c>
      <c r="H17" s="124"/>
      <c r="I17" s="45"/>
      <c r="J17" s="25"/>
      <c r="K17" s="25"/>
      <c r="L17" s="25"/>
      <c r="M17" s="25"/>
      <c r="N17" s="25"/>
      <c r="O17" s="25"/>
      <c r="P17" s="25"/>
      <c r="Q17" s="25"/>
    </row>
    <row r="18" spans="1:17" x14ac:dyDescent="0.25">
      <c r="A18" s="29"/>
      <c r="B18" s="7"/>
      <c r="C18" s="63" t="s">
        <v>16</v>
      </c>
      <c r="D18" s="96"/>
      <c r="E18" s="9"/>
      <c r="G18" s="72" t="s">
        <v>87</v>
      </c>
      <c r="H18" s="123" t="str">
        <f>IF(AND(H14&lt;=0.33,H8&lt;=1.5),"OUI","NON")</f>
        <v>NON</v>
      </c>
      <c r="I18" s="45"/>
      <c r="J18" s="25"/>
      <c r="K18" s="25"/>
      <c r="L18" s="25"/>
      <c r="M18" s="25"/>
      <c r="N18" s="25"/>
      <c r="O18" s="25"/>
      <c r="P18" s="25"/>
      <c r="Q18" s="25"/>
    </row>
    <row r="19" spans="1:17" ht="13.8" thickBot="1" x14ac:dyDescent="0.3">
      <c r="A19" s="45"/>
      <c r="B19" s="7"/>
      <c r="C19" s="12" t="s">
        <v>17</v>
      </c>
      <c r="D19" s="57">
        <f>SUM(D12:D18)</f>
        <v>1760</v>
      </c>
      <c r="E19" s="9"/>
      <c r="G19" s="73" t="s">
        <v>88</v>
      </c>
      <c r="H19" s="124"/>
      <c r="I19" s="45"/>
      <c r="J19" s="25"/>
      <c r="K19" s="25"/>
      <c r="L19" s="25"/>
      <c r="M19" s="25"/>
      <c r="N19" s="25"/>
      <c r="O19" s="25"/>
      <c r="P19" s="25"/>
      <c r="Q19" s="25"/>
    </row>
    <row r="20" spans="1:17" x14ac:dyDescent="0.25">
      <c r="A20" s="45"/>
      <c r="B20" s="7"/>
      <c r="C20" s="12"/>
      <c r="D20" s="13"/>
      <c r="E20" s="9"/>
      <c r="I20" s="45"/>
      <c r="J20" s="25"/>
      <c r="K20" s="25"/>
      <c r="L20" s="25"/>
      <c r="M20" s="25"/>
      <c r="N20" s="25"/>
      <c r="O20" s="25"/>
      <c r="P20" s="25"/>
      <c r="Q20" s="25"/>
    </row>
    <row r="21" spans="1:17" x14ac:dyDescent="0.25">
      <c r="A21" s="45"/>
      <c r="B21" s="7"/>
      <c r="C21" s="14" t="s">
        <v>18</v>
      </c>
      <c r="E21" s="9"/>
      <c r="F21" s="45"/>
      <c r="G21" s="53"/>
      <c r="H21" s="131"/>
      <c r="I21" s="45"/>
      <c r="J21" s="25"/>
      <c r="K21" s="25"/>
      <c r="L21" s="25"/>
      <c r="M21" s="25"/>
      <c r="N21" s="25"/>
      <c r="O21" s="25"/>
      <c r="P21" s="25"/>
      <c r="Q21" s="25"/>
    </row>
    <row r="22" spans="1:17" x14ac:dyDescent="0.25">
      <c r="A22" s="45"/>
      <c r="B22" s="7"/>
      <c r="E22" s="9"/>
      <c r="F22" s="45"/>
      <c r="G22" s="54"/>
      <c r="H22" s="131"/>
      <c r="I22" s="45"/>
      <c r="J22" s="25"/>
      <c r="K22" s="25"/>
      <c r="L22" s="25"/>
      <c r="M22" s="25"/>
      <c r="N22" s="25"/>
      <c r="O22" s="25"/>
      <c r="P22" s="25"/>
      <c r="Q22" s="25"/>
    </row>
    <row r="23" spans="1:17" ht="13.8" x14ac:dyDescent="0.25">
      <c r="A23" s="45"/>
      <c r="B23" s="7"/>
      <c r="C23" s="64" t="s">
        <v>19</v>
      </c>
      <c r="D23" s="60">
        <v>400</v>
      </c>
      <c r="E23" s="9"/>
      <c r="F23" s="45"/>
      <c r="G23" s="77" t="str">
        <f>IF(H14&gt;0.33,"Le taux d'effort loyer est supérieur à 33 % : Orientation Accès","")</f>
        <v/>
      </c>
      <c r="H23" s="45"/>
      <c r="I23" s="45"/>
      <c r="J23" s="25"/>
      <c r="K23" s="25"/>
      <c r="L23" s="25"/>
      <c r="M23" s="25"/>
      <c r="N23" s="25"/>
      <c r="O23" s="25"/>
      <c r="P23" s="25"/>
      <c r="Q23" s="25"/>
    </row>
    <row r="24" spans="1:17" ht="13.8" x14ac:dyDescent="0.25">
      <c r="A24" s="45"/>
      <c r="B24" s="7"/>
      <c r="C24" s="65" t="s">
        <v>20</v>
      </c>
      <c r="D24" s="61">
        <v>15</v>
      </c>
      <c r="E24" s="9"/>
      <c r="F24" s="45"/>
      <c r="G24" s="77"/>
      <c r="H24" s="45"/>
      <c r="I24" s="45"/>
      <c r="J24" s="25"/>
      <c r="K24" s="25"/>
      <c r="L24" s="25"/>
      <c r="M24" s="25"/>
      <c r="N24" s="25"/>
      <c r="O24" s="25"/>
      <c r="P24" s="25"/>
      <c r="Q24" s="25"/>
    </row>
    <row r="25" spans="1:17" x14ac:dyDescent="0.25">
      <c r="A25" s="45"/>
      <c r="B25" s="7"/>
      <c r="C25" s="65" t="s">
        <v>21</v>
      </c>
      <c r="D25" s="60"/>
      <c r="E25" s="9"/>
      <c r="F25" s="45"/>
      <c r="G25" s="46"/>
      <c r="H25" s="46"/>
      <c r="I25" s="46"/>
      <c r="J25" s="25"/>
      <c r="K25" s="25"/>
      <c r="L25" s="25"/>
      <c r="M25" s="25"/>
      <c r="N25" s="25"/>
      <c r="O25" s="25"/>
      <c r="P25" s="25"/>
      <c r="Q25" s="25"/>
    </row>
    <row r="26" spans="1:17" x14ac:dyDescent="0.25">
      <c r="A26" s="45"/>
      <c r="B26" s="7"/>
      <c r="C26" s="66" t="s">
        <v>22</v>
      </c>
      <c r="D26" s="62">
        <v>200</v>
      </c>
      <c r="E26" s="9"/>
      <c r="F26" s="45"/>
      <c r="G26" s="45"/>
      <c r="H26" s="46"/>
      <c r="I26" s="46"/>
      <c r="J26" s="25"/>
      <c r="K26" s="25"/>
      <c r="L26" s="25"/>
      <c r="M26" s="25"/>
      <c r="N26" s="25"/>
      <c r="O26" s="25"/>
      <c r="P26" s="25"/>
      <c r="Q26" s="25"/>
    </row>
    <row r="27" spans="1:17" ht="13.8" x14ac:dyDescent="0.25">
      <c r="A27" s="45"/>
      <c r="B27" s="7"/>
      <c r="C27" s="12" t="s">
        <v>23</v>
      </c>
      <c r="D27" s="57">
        <f>(D23+D24-D26)</f>
        <v>215</v>
      </c>
      <c r="E27" s="9"/>
      <c r="F27" s="45"/>
      <c r="G27" s="55" t="s">
        <v>24</v>
      </c>
      <c r="H27" s="132">
        <f>0.33*D19</f>
        <v>580.80000000000007</v>
      </c>
      <c r="I27" s="48"/>
      <c r="J27" s="25"/>
      <c r="K27" s="25"/>
      <c r="L27" s="25"/>
      <c r="M27" s="25"/>
      <c r="N27" s="25"/>
      <c r="O27" s="25"/>
      <c r="P27" s="25"/>
      <c r="Q27" s="25"/>
    </row>
    <row r="28" spans="1:17" x14ac:dyDescent="0.25">
      <c r="A28" s="45"/>
      <c r="B28" s="7"/>
      <c r="E28" s="9"/>
      <c r="F28" s="45"/>
      <c r="G28" s="45" t="s">
        <v>25</v>
      </c>
      <c r="H28" s="133"/>
      <c r="I28" s="48"/>
      <c r="J28" s="25"/>
      <c r="K28" s="25"/>
      <c r="L28" s="25"/>
      <c r="M28" s="25"/>
      <c r="N28" s="25"/>
      <c r="O28" s="25"/>
      <c r="P28" s="25"/>
      <c r="Q28" s="25"/>
    </row>
    <row r="29" spans="1:17" ht="15.75" customHeight="1" x14ac:dyDescent="0.25">
      <c r="A29" s="45"/>
      <c r="B29" s="7"/>
      <c r="E29" s="9"/>
      <c r="F29" s="45"/>
      <c r="G29" s="49"/>
      <c r="H29" s="49"/>
      <c r="I29" s="49"/>
      <c r="J29" s="25"/>
      <c r="K29" s="25"/>
      <c r="L29" s="25"/>
      <c r="M29" s="25"/>
      <c r="N29" s="25"/>
      <c r="O29" s="25"/>
      <c r="P29" s="25"/>
      <c r="Q29" s="25"/>
    </row>
    <row r="30" spans="1:17" x14ac:dyDescent="0.25">
      <c r="A30" s="45"/>
      <c r="B30" s="7"/>
      <c r="E30" s="9"/>
      <c r="F30" s="45"/>
      <c r="G30" s="49"/>
      <c r="H30" s="49"/>
      <c r="I30" s="49"/>
      <c r="J30" s="25"/>
      <c r="K30" s="25"/>
      <c r="L30" s="25"/>
      <c r="M30" s="25"/>
      <c r="N30" s="25"/>
      <c r="O30" s="25"/>
      <c r="P30" s="25"/>
      <c r="Q30" s="25"/>
    </row>
    <row r="31" spans="1:17" ht="16.5" customHeight="1" thickBot="1" x14ac:dyDescent="0.35">
      <c r="A31" s="45"/>
      <c r="B31" s="18"/>
      <c r="C31" s="19"/>
      <c r="D31" s="19"/>
      <c r="E31" s="20"/>
      <c r="F31" s="45"/>
      <c r="G31" s="45"/>
      <c r="H31" s="56"/>
      <c r="I31" s="50"/>
      <c r="J31" s="25"/>
      <c r="K31" s="25"/>
      <c r="L31" s="25"/>
      <c r="M31" s="25"/>
      <c r="N31" s="25"/>
      <c r="O31" s="25"/>
      <c r="P31" s="25"/>
      <c r="Q31" s="25"/>
    </row>
    <row r="32" spans="1:17" ht="12.75" customHeight="1" x14ac:dyDescent="0.25">
      <c r="A32" s="45"/>
      <c r="B32" s="46" t="s">
        <v>95</v>
      </c>
      <c r="C32" s="47"/>
      <c r="D32" s="47"/>
      <c r="E32" s="45"/>
      <c r="F32" s="45"/>
      <c r="G32" s="45"/>
      <c r="H32" s="45"/>
      <c r="I32" s="45"/>
      <c r="J32" s="25"/>
      <c r="K32" s="25"/>
      <c r="L32" s="25"/>
      <c r="M32" s="25"/>
      <c r="N32" s="25"/>
      <c r="O32" s="25"/>
      <c r="P32" s="25"/>
      <c r="Q32" s="25"/>
    </row>
    <row r="33" spans="1:17" x14ac:dyDescent="0.25">
      <c r="A33" s="45"/>
      <c r="B33" s="45"/>
      <c r="C33" s="47"/>
      <c r="D33" s="47"/>
      <c r="E33" s="45"/>
      <c r="F33" s="45"/>
      <c r="G33" s="45"/>
      <c r="H33" s="45"/>
      <c r="I33" s="45"/>
      <c r="J33" s="25"/>
      <c r="K33" s="25"/>
      <c r="L33" s="25"/>
      <c r="M33" s="25"/>
      <c r="N33" s="25"/>
      <c r="O33" s="25"/>
      <c r="P33" s="25"/>
      <c r="Q33" s="25"/>
    </row>
    <row r="34" spans="1:17" hidden="1" x14ac:dyDescent="0.25"/>
    <row r="35" spans="1:17" hidden="1" x14ac:dyDescent="0.25"/>
    <row r="36" spans="1:17" hidden="1" x14ac:dyDescent="0.25"/>
    <row r="37" spans="1:17" hidden="1" x14ac:dyDescent="0.25">
      <c r="K37" s="97"/>
      <c r="L37" s="97"/>
      <c r="M37" s="97"/>
    </row>
    <row r="38" spans="1:17" hidden="1" x14ac:dyDescent="0.25">
      <c r="H38" s="23" t="s">
        <v>26</v>
      </c>
      <c r="I38" s="23" t="s">
        <v>27</v>
      </c>
      <c r="K38" s="97"/>
      <c r="L38" s="97"/>
      <c r="M38" s="97"/>
      <c r="N38" s="120"/>
      <c r="O38" s="120"/>
      <c r="P38" s="120"/>
    </row>
    <row r="39" spans="1:17" hidden="1" x14ac:dyDescent="0.25">
      <c r="B39" s="25"/>
      <c r="C39" s="33"/>
      <c r="D39" s="33"/>
      <c r="E39" s="25"/>
      <c r="G39" s="97"/>
      <c r="H39" s="36" t="s">
        <v>28</v>
      </c>
      <c r="I39" s="98">
        <v>2</v>
      </c>
      <c r="K39" s="97"/>
      <c r="L39" s="97"/>
      <c r="M39" s="97"/>
      <c r="N39" s="26"/>
    </row>
    <row r="40" spans="1:17" s="2" customFormat="1" hidden="1" x14ac:dyDescent="0.25">
      <c r="A40" s="97"/>
      <c r="B40" s="99"/>
      <c r="C40" s="34" t="s">
        <v>29</v>
      </c>
      <c r="D40" s="100"/>
      <c r="E40" s="99"/>
      <c r="F40" s="97"/>
      <c r="G40" s="97"/>
      <c r="H40" s="36" t="s">
        <v>30</v>
      </c>
      <c r="I40" s="98">
        <v>3</v>
      </c>
      <c r="J40" s="97"/>
      <c r="K40" t="s">
        <v>6</v>
      </c>
      <c r="L40" s="97"/>
      <c r="M40" s="97"/>
      <c r="N40" s="26"/>
      <c r="O40"/>
      <c r="P40" s="97"/>
      <c r="Q40" s="97"/>
    </row>
    <row r="41" spans="1:17" s="2" customFormat="1" hidden="1" x14ac:dyDescent="0.25">
      <c r="A41" s="97"/>
      <c r="B41" s="99"/>
      <c r="C41" s="101" t="s">
        <v>8</v>
      </c>
      <c r="D41" s="102">
        <f>D12</f>
        <v>1760</v>
      </c>
      <c r="E41" s="99"/>
      <c r="F41" s="97"/>
      <c r="G41" s="97"/>
      <c r="H41" s="36" t="s">
        <v>31</v>
      </c>
      <c r="I41" s="98">
        <v>12</v>
      </c>
      <c r="J41" s="97"/>
      <c r="K41" t="s">
        <v>32</v>
      </c>
      <c r="L41" s="97"/>
      <c r="M41" s="97"/>
      <c r="N41" s="26"/>
      <c r="O41"/>
      <c r="P41" s="97"/>
      <c r="Q41" s="97"/>
    </row>
    <row r="42" spans="1:17" s="2" customFormat="1" ht="16.8" hidden="1" x14ac:dyDescent="0.4">
      <c r="A42" s="97"/>
      <c r="B42" s="99"/>
      <c r="C42" s="101" t="s">
        <v>9</v>
      </c>
      <c r="D42" s="102">
        <f t="shared" ref="D42:D47" si="0">D13</f>
        <v>0</v>
      </c>
      <c r="E42" s="99"/>
      <c r="F42" s="97"/>
      <c r="G42" s="97"/>
      <c r="H42" s="36" t="s">
        <v>33</v>
      </c>
      <c r="I42" s="98">
        <v>4</v>
      </c>
      <c r="J42" s="97"/>
      <c r="K42" s="27" t="s">
        <v>34</v>
      </c>
      <c r="L42" s="97"/>
      <c r="M42" s="97"/>
      <c r="N42" s="26"/>
      <c r="O42"/>
      <c r="P42" s="97"/>
      <c r="Q42" s="97"/>
    </row>
    <row r="43" spans="1:17" s="2" customFormat="1" hidden="1" x14ac:dyDescent="0.25">
      <c r="A43" s="97"/>
      <c r="B43" s="99"/>
      <c r="C43" s="101" t="s">
        <v>10</v>
      </c>
      <c r="D43" s="102">
        <f t="shared" si="0"/>
        <v>0</v>
      </c>
      <c r="E43" s="99"/>
      <c r="F43" s="97"/>
      <c r="G43" s="97"/>
      <c r="H43" s="36" t="s">
        <v>35</v>
      </c>
      <c r="I43" s="98">
        <v>5</v>
      </c>
      <c r="J43" s="97"/>
      <c r="K43" t="s">
        <v>36</v>
      </c>
      <c r="L43" s="97"/>
      <c r="M43" s="97"/>
      <c r="N43" s="26"/>
      <c r="O43"/>
      <c r="P43" s="97"/>
      <c r="Q43" s="97"/>
    </row>
    <row r="44" spans="1:17" s="2" customFormat="1" hidden="1" x14ac:dyDescent="0.25">
      <c r="A44" s="97"/>
      <c r="B44" s="99"/>
      <c r="C44" s="101" t="s">
        <v>12</v>
      </c>
      <c r="D44" s="102">
        <f t="shared" si="0"/>
        <v>0</v>
      </c>
      <c r="E44" s="99"/>
      <c r="F44" s="97"/>
      <c r="G44" s="97"/>
      <c r="H44" s="36" t="s">
        <v>37</v>
      </c>
      <c r="I44" s="98">
        <v>6</v>
      </c>
      <c r="J44" s="97"/>
      <c r="K44" t="s">
        <v>38</v>
      </c>
      <c r="L44" s="97"/>
      <c r="M44" s="97"/>
      <c r="N44" s="26"/>
      <c r="O44"/>
      <c r="P44" s="97"/>
      <c r="Q44" s="97"/>
    </row>
    <row r="45" spans="1:17" s="2" customFormat="1" hidden="1" x14ac:dyDescent="0.25">
      <c r="A45" s="97"/>
      <c r="B45" s="99"/>
      <c r="C45" s="101" t="s">
        <v>13</v>
      </c>
      <c r="D45" s="102">
        <f t="shared" si="0"/>
        <v>0</v>
      </c>
      <c r="E45" s="99"/>
      <c r="F45" s="97"/>
      <c r="G45" s="97"/>
      <c r="H45" s="36" t="s">
        <v>39</v>
      </c>
      <c r="I45" s="98">
        <v>7</v>
      </c>
      <c r="J45" s="97"/>
      <c r="K45" t="s">
        <v>40</v>
      </c>
      <c r="L45" s="97"/>
      <c r="M45" s="97"/>
      <c r="N45" s="26"/>
      <c r="O45"/>
      <c r="P45" s="97"/>
      <c r="Q45" s="97"/>
    </row>
    <row r="46" spans="1:17" s="2" customFormat="1" hidden="1" x14ac:dyDescent="0.25">
      <c r="A46" s="97"/>
      <c r="B46" s="99"/>
      <c r="C46" s="101" t="s">
        <v>14</v>
      </c>
      <c r="D46" s="102">
        <f t="shared" si="0"/>
        <v>0</v>
      </c>
      <c r="E46" s="99"/>
      <c r="F46" s="97"/>
      <c r="G46" s="97"/>
      <c r="H46" s="36" t="s">
        <v>41</v>
      </c>
      <c r="I46" s="98">
        <v>8</v>
      </c>
      <c r="J46" s="97"/>
      <c r="K46" t="s">
        <v>42</v>
      </c>
      <c r="L46" s="97"/>
      <c r="M46" s="97"/>
      <c r="N46" s="26"/>
      <c r="O46"/>
      <c r="P46" s="97"/>
      <c r="Q46" s="97"/>
    </row>
    <row r="47" spans="1:17" s="2" customFormat="1" hidden="1" x14ac:dyDescent="0.25">
      <c r="A47" s="97"/>
      <c r="B47" s="99"/>
      <c r="C47" s="101" t="s">
        <v>16</v>
      </c>
      <c r="D47" s="102">
        <f t="shared" si="0"/>
        <v>0</v>
      </c>
      <c r="E47" s="99"/>
      <c r="F47" s="97"/>
      <c r="G47" s="97"/>
      <c r="H47" s="36" t="s">
        <v>43</v>
      </c>
      <c r="I47" s="98">
        <v>9</v>
      </c>
      <c r="J47" s="97"/>
      <c r="K47" t="s">
        <v>44</v>
      </c>
      <c r="L47" s="97"/>
      <c r="M47" s="97"/>
      <c r="N47" s="26"/>
      <c r="O47"/>
      <c r="P47" s="97"/>
      <c r="Q47" s="97"/>
    </row>
    <row r="48" spans="1:17" s="2" customFormat="1" hidden="1" x14ac:dyDescent="0.25">
      <c r="A48" s="97"/>
      <c r="B48" s="99"/>
      <c r="C48" s="100"/>
      <c r="D48" s="100"/>
      <c r="E48" s="99"/>
      <c r="F48" s="97"/>
      <c r="G48" s="97"/>
      <c r="H48" s="36" t="s">
        <v>45</v>
      </c>
      <c r="I48" s="98">
        <v>10</v>
      </c>
      <c r="J48" s="97"/>
      <c r="K48" t="s">
        <v>46</v>
      </c>
      <c r="L48" s="97"/>
      <c r="M48" s="97"/>
      <c r="N48" s="26"/>
      <c r="O48"/>
      <c r="P48" s="97"/>
      <c r="Q48" s="97"/>
    </row>
    <row r="49" spans="2:15" s="2" customFormat="1" hidden="1" x14ac:dyDescent="0.25">
      <c r="B49" s="99"/>
      <c r="C49" s="35" t="s">
        <v>47</v>
      </c>
      <c r="D49" s="4">
        <f>SUM(D41:D47)</f>
        <v>1760</v>
      </c>
      <c r="E49" s="99"/>
      <c r="F49" s="97"/>
      <c r="G49" s="97"/>
      <c r="H49" s="36" t="s">
        <v>48</v>
      </c>
      <c r="I49" s="98">
        <v>11</v>
      </c>
      <c r="J49" s="97"/>
      <c r="K49" t="s">
        <v>49</v>
      </c>
      <c r="L49" s="97"/>
      <c r="M49" s="97"/>
      <c r="N49" s="26"/>
      <c r="O49"/>
    </row>
    <row r="50" spans="2:15" s="2" customFormat="1" hidden="1" x14ac:dyDescent="0.25">
      <c r="B50" s="99"/>
      <c r="C50" s="5" t="s">
        <v>50</v>
      </c>
      <c r="D50" s="103" t="str">
        <f>D9</f>
        <v>I+2</v>
      </c>
      <c r="E50" s="99"/>
      <c r="F50" s="22">
        <f>VLOOKUP(D50,$H$39:$I$60,2)</f>
        <v>3</v>
      </c>
      <c r="G50" s="97"/>
      <c r="H50" s="101" t="str">
        <f>"I"</f>
        <v>I</v>
      </c>
      <c r="I50" s="98">
        <v>1</v>
      </c>
      <c r="J50" s="97"/>
      <c r="K50" t="s">
        <v>51</v>
      </c>
      <c r="L50" s="97"/>
      <c r="M50" s="97"/>
      <c r="N50" s="26"/>
      <c r="O50"/>
    </row>
    <row r="51" spans="2:15" s="2" customFormat="1" hidden="1" x14ac:dyDescent="0.25">
      <c r="B51" s="99"/>
      <c r="C51" s="35" t="s">
        <v>52</v>
      </c>
      <c r="D51" s="104">
        <f>IF(AND(ISNUMBER($D49),ISTEXT($D50)),D49/VLOOKUP(D50,'Barème RSA'!B6:C27,2,FALSE),"")</f>
        <v>1.5003623033971272</v>
      </c>
      <c r="E51" s="99"/>
      <c r="F51" s="97"/>
      <c r="G51" s="97"/>
      <c r="H51" s="101" t="s">
        <v>32</v>
      </c>
      <c r="I51" s="98">
        <v>2</v>
      </c>
      <c r="J51" s="97"/>
      <c r="K51" t="s">
        <v>28</v>
      </c>
      <c r="L51" s="97"/>
      <c r="M51" s="97"/>
      <c r="N51" s="26"/>
      <c r="O51"/>
    </row>
    <row r="52" spans="2:15" s="2" customFormat="1" hidden="1" x14ac:dyDescent="0.25">
      <c r="B52" s="99"/>
      <c r="C52" s="105"/>
      <c r="D52" s="105"/>
      <c r="E52" s="99"/>
      <c r="F52" s="97"/>
      <c r="G52" s="97"/>
      <c r="H52" s="101" t="s">
        <v>51</v>
      </c>
      <c r="I52" s="98">
        <v>11</v>
      </c>
      <c r="J52" s="97"/>
      <c r="K52" t="s">
        <v>30</v>
      </c>
      <c r="L52" s="97"/>
      <c r="M52" s="97"/>
      <c r="N52" s="26"/>
      <c r="O52"/>
    </row>
    <row r="53" spans="2:15" s="2" customFormat="1" hidden="1" x14ac:dyDescent="0.25">
      <c r="B53" s="97"/>
      <c r="C53" s="100"/>
      <c r="D53" s="100"/>
      <c r="E53" s="97"/>
      <c r="F53" s="97"/>
      <c r="G53" s="97"/>
      <c r="H53" s="101" t="s">
        <v>34</v>
      </c>
      <c r="I53" s="98">
        <v>3</v>
      </c>
      <c r="J53" s="97"/>
      <c r="K53" t="s">
        <v>33</v>
      </c>
      <c r="L53" s="97"/>
      <c r="M53" s="97"/>
      <c r="N53" s="26"/>
      <c r="O53"/>
    </row>
    <row r="54" spans="2:15" s="2" customFormat="1" hidden="1" x14ac:dyDescent="0.25">
      <c r="B54" s="97"/>
      <c r="C54" s="100"/>
      <c r="D54" s="100"/>
      <c r="E54" s="97"/>
      <c r="F54" s="97"/>
      <c r="G54" s="97"/>
      <c r="H54" s="101" t="str">
        <f>"I+3"</f>
        <v>I+3</v>
      </c>
      <c r="I54" s="98">
        <v>4</v>
      </c>
      <c r="J54" s="97"/>
      <c r="K54" t="s">
        <v>35</v>
      </c>
      <c r="L54" s="97"/>
      <c r="M54" s="97"/>
      <c r="N54" s="26"/>
      <c r="O54"/>
    </row>
    <row r="55" spans="2:15" s="3" customFormat="1" hidden="1" x14ac:dyDescent="0.25">
      <c r="B55" s="97"/>
      <c r="C55" s="100"/>
      <c r="D55" s="100"/>
      <c r="E55" s="97"/>
      <c r="F55" s="97"/>
      <c r="G55" s="97"/>
      <c r="H55" s="101" t="s">
        <v>38</v>
      </c>
      <c r="I55" s="98">
        <v>5</v>
      </c>
      <c r="J55" s="97"/>
      <c r="K55" t="s">
        <v>37</v>
      </c>
      <c r="L55" s="97"/>
      <c r="M55" s="97"/>
      <c r="N55" s="26"/>
      <c r="O55"/>
    </row>
    <row r="56" spans="2:15" s="3" customFormat="1" hidden="1" x14ac:dyDescent="0.25">
      <c r="B56" s="97"/>
      <c r="C56" s="100"/>
      <c r="D56" s="100"/>
      <c r="E56" s="97"/>
      <c r="F56" s="97"/>
      <c r="G56" s="97"/>
      <c r="H56" s="101" t="s">
        <v>40</v>
      </c>
      <c r="I56" s="98">
        <v>6</v>
      </c>
      <c r="J56" s="97"/>
      <c r="K56" t="s">
        <v>39</v>
      </c>
      <c r="L56" s="97"/>
      <c r="M56" s="97"/>
      <c r="N56" s="26"/>
      <c r="O56"/>
    </row>
    <row r="57" spans="2:15" s="3" customFormat="1" hidden="1" x14ac:dyDescent="0.25">
      <c r="B57" s="97"/>
      <c r="C57" s="100"/>
      <c r="D57" s="100"/>
      <c r="E57" s="97"/>
      <c r="F57" s="97"/>
      <c r="G57" s="97"/>
      <c r="H57" s="101" t="s">
        <v>42</v>
      </c>
      <c r="I57" s="98">
        <v>7</v>
      </c>
      <c r="J57" s="97"/>
      <c r="K57" t="s">
        <v>41</v>
      </c>
      <c r="L57" s="97"/>
      <c r="M57" s="97"/>
      <c r="N57" s="26"/>
      <c r="O57"/>
    </row>
    <row r="58" spans="2:15" s="3" customFormat="1" hidden="1" x14ac:dyDescent="0.25">
      <c r="B58" s="97"/>
      <c r="C58" s="100"/>
      <c r="D58" s="100"/>
      <c r="E58" s="97"/>
      <c r="F58" s="97"/>
      <c r="G58" s="97"/>
      <c r="H58" s="101" t="s">
        <v>44</v>
      </c>
      <c r="I58" s="98">
        <v>8</v>
      </c>
      <c r="J58" s="97"/>
      <c r="K58" t="s">
        <v>43</v>
      </c>
      <c r="L58" s="97"/>
      <c r="M58" s="97"/>
      <c r="N58" s="26"/>
      <c r="O58"/>
    </row>
    <row r="59" spans="2:15" s="3" customFormat="1" hidden="1" x14ac:dyDescent="0.25">
      <c r="B59" s="97"/>
      <c r="C59" s="100"/>
      <c r="D59" s="100"/>
      <c r="E59" s="97"/>
      <c r="F59" s="97"/>
      <c r="G59" s="97"/>
      <c r="H59" s="101" t="s">
        <v>46</v>
      </c>
      <c r="I59" s="98">
        <v>9</v>
      </c>
      <c r="J59" s="97"/>
      <c r="K59" t="s">
        <v>45</v>
      </c>
      <c r="L59" s="97"/>
      <c r="M59" s="97"/>
      <c r="N59" s="26"/>
      <c r="O59"/>
    </row>
    <row r="60" spans="2:15" s="3" customFormat="1" hidden="1" x14ac:dyDescent="0.25">
      <c r="B60" s="97"/>
      <c r="C60" s="100"/>
      <c r="D60" s="100"/>
      <c r="E60" s="97"/>
      <c r="F60" s="97"/>
      <c r="G60" s="97"/>
      <c r="H60" s="101" t="s">
        <v>49</v>
      </c>
      <c r="I60" s="98">
        <v>10</v>
      </c>
      <c r="J60" s="97"/>
      <c r="K60" t="s">
        <v>48</v>
      </c>
      <c r="L60" s="97"/>
      <c r="M60" s="97"/>
      <c r="N60" s="26"/>
      <c r="O60"/>
    </row>
    <row r="61" spans="2:15" s="3" customFormat="1" hidden="1" x14ac:dyDescent="0.25">
      <c r="B61" s="97"/>
      <c r="C61" s="100"/>
      <c r="D61" s="100"/>
      <c r="E61" s="97"/>
      <c r="F61" s="97"/>
      <c r="G61" s="97"/>
      <c r="H61" s="97"/>
      <c r="I61" s="97"/>
      <c r="J61" s="97"/>
      <c r="K61" t="s">
        <v>31</v>
      </c>
      <c r="L61" s="97"/>
      <c r="M61" s="97"/>
      <c r="N61" s="97"/>
      <c r="O61" s="97"/>
    </row>
    <row r="62" spans="2:15" s="3" customFormat="1" hidden="1" x14ac:dyDescent="0.25">
      <c r="B62" s="97"/>
      <c r="C62" s="100"/>
      <c r="D62" s="100"/>
      <c r="E62" s="97"/>
      <c r="F62" s="97"/>
      <c r="G62" s="97"/>
      <c r="H62" s="97"/>
      <c r="I62" s="97"/>
      <c r="J62" s="97"/>
      <c r="K62" s="97"/>
      <c r="L62" s="97"/>
      <c r="M62" s="97"/>
      <c r="N62" s="97"/>
      <c r="O62" s="97"/>
    </row>
    <row r="63" spans="2:15" s="2" customFormat="1" hidden="1" x14ac:dyDescent="0.25">
      <c r="B63" s="97"/>
      <c r="C63" s="100"/>
      <c r="D63" s="100"/>
      <c r="E63" s="97"/>
      <c r="F63" s="97"/>
      <c r="G63" s="97"/>
      <c r="H63" s="97"/>
      <c r="I63" s="97"/>
      <c r="J63" s="97"/>
      <c r="K63" s="97"/>
      <c r="L63" s="97"/>
      <c r="M63" s="97"/>
      <c r="N63" s="97"/>
      <c r="O63" s="97"/>
    </row>
    <row r="64" spans="2:15" s="2" customFormat="1" hidden="1" x14ac:dyDescent="0.25">
      <c r="B64" s="97"/>
      <c r="C64" s="100"/>
      <c r="D64" s="100"/>
      <c r="E64" s="97"/>
      <c r="F64" s="97"/>
      <c r="G64" s="97"/>
      <c r="H64" s="97"/>
      <c r="I64" s="97"/>
      <c r="J64" s="97"/>
      <c r="K64" s="97"/>
      <c r="L64" s="97"/>
      <c r="M64" s="97"/>
      <c r="N64" s="97"/>
      <c r="O64" s="97"/>
    </row>
    <row r="65" spans="1:14" s="2" customFormat="1" hidden="1" x14ac:dyDescent="0.25">
      <c r="A65" s="97"/>
      <c r="B65" s="97"/>
      <c r="C65" s="100"/>
      <c r="D65" s="100"/>
      <c r="E65" s="97"/>
      <c r="F65" s="97"/>
      <c r="G65" s="97"/>
      <c r="H65" s="97"/>
      <c r="I65" s="97"/>
      <c r="J65" s="97"/>
      <c r="K65" s="97"/>
      <c r="L65" s="97"/>
      <c r="M65" s="97"/>
      <c r="N65" s="97"/>
    </row>
    <row r="66" spans="1:14" s="2" customFormat="1" hidden="1" x14ac:dyDescent="0.25">
      <c r="A66" s="97"/>
      <c r="B66" s="97"/>
      <c r="C66" s="100"/>
      <c r="D66" s="100"/>
      <c r="E66" s="97"/>
      <c r="F66" s="97"/>
      <c r="G66" s="97"/>
      <c r="H66" s="28" t="s">
        <v>53</v>
      </c>
      <c r="I66" s="97"/>
      <c r="J66" s="97"/>
      <c r="K66" s="97"/>
      <c r="L66" s="97"/>
      <c r="M66" s="97"/>
      <c r="N66" s="97"/>
    </row>
    <row r="67" spans="1:14" s="2" customFormat="1" hidden="1" x14ac:dyDescent="0.25">
      <c r="A67" s="97"/>
      <c r="B67" s="97"/>
      <c r="C67" s="100"/>
      <c r="D67" s="100"/>
      <c r="E67" s="97"/>
      <c r="F67" s="97"/>
      <c r="G67" s="97"/>
      <c r="H67" s="119" t="s">
        <v>54</v>
      </c>
      <c r="I67" s="119"/>
      <c r="J67" s="119"/>
      <c r="K67" s="23" t="s">
        <v>55</v>
      </c>
      <c r="L67" t="s">
        <v>56</v>
      </c>
      <c r="M67" s="97"/>
      <c r="N67" s="97"/>
    </row>
    <row r="68" spans="1:14" s="2" customFormat="1" hidden="1" x14ac:dyDescent="0.25">
      <c r="A68" s="97"/>
      <c r="B68" s="97"/>
      <c r="C68" s="100"/>
      <c r="D68" s="100"/>
      <c r="E68" s="97"/>
      <c r="F68" s="97"/>
      <c r="G68" s="97"/>
      <c r="H68" s="128" t="s">
        <v>57</v>
      </c>
      <c r="I68" s="129"/>
      <c r="J68" s="130"/>
      <c r="K68" s="23" t="s">
        <v>55</v>
      </c>
      <c r="L68" s="98"/>
      <c r="M68" s="97"/>
      <c r="N68" s="97"/>
    </row>
    <row r="69" spans="1:14" s="2" customFormat="1" hidden="1" x14ac:dyDescent="0.25">
      <c r="A69" s="97"/>
      <c r="B69" s="97"/>
      <c r="C69" s="100"/>
      <c r="D69" s="100"/>
      <c r="E69" s="97"/>
      <c r="F69" s="97"/>
      <c r="G69" s="97"/>
      <c r="H69" s="78"/>
      <c r="I69" s="119"/>
      <c r="J69" s="119"/>
      <c r="K69" s="23"/>
      <c r="L69" s="98"/>
      <c r="M69" s="97"/>
      <c r="N69" s="97"/>
    </row>
    <row r="70" spans="1:14" s="2" customFormat="1" hidden="1" x14ac:dyDescent="0.25">
      <c r="A70" s="97"/>
      <c r="B70" s="97"/>
      <c r="C70" s="100"/>
      <c r="D70" s="100"/>
      <c r="E70" s="97"/>
      <c r="F70" s="97"/>
      <c r="G70" s="97"/>
      <c r="H70" s="119" t="s">
        <v>58</v>
      </c>
      <c r="I70" s="119"/>
      <c r="J70" s="119"/>
      <c r="K70" s="23" t="s">
        <v>55</v>
      </c>
      <c r="L70" s="98"/>
      <c r="M70" s="97"/>
      <c r="N70" s="97"/>
    </row>
    <row r="71" spans="1:14" s="2" customFormat="1" hidden="1" x14ac:dyDescent="0.25">
      <c r="A71" s="97"/>
      <c r="B71" s="97"/>
      <c r="C71" s="100"/>
      <c r="D71" s="100"/>
      <c r="E71" s="97"/>
      <c r="F71" s="97"/>
      <c r="G71" s="97"/>
      <c r="H71" s="97"/>
      <c r="I71" s="97"/>
      <c r="J71" s="97"/>
      <c r="K71" s="97"/>
      <c r="L71" s="97"/>
      <c r="M71" s="97"/>
      <c r="N71" s="97"/>
    </row>
    <row r="72" spans="1:14" s="2" customFormat="1" hidden="1" x14ac:dyDescent="0.25">
      <c r="A72" s="97"/>
      <c r="B72" s="97"/>
      <c r="C72" s="100"/>
      <c r="D72" s="100"/>
      <c r="E72" s="97"/>
      <c r="F72" s="97"/>
      <c r="G72" s="97"/>
      <c r="H72"/>
      <c r="I72"/>
      <c r="J72" s="97"/>
      <c r="K72" s="97"/>
      <c r="L72" s="97"/>
      <c r="M72" s="97"/>
      <c r="N72" s="97"/>
    </row>
    <row r="73" spans="1:14" hidden="1" x14ac:dyDescent="0.25"/>
    <row r="74" spans="1:14" x14ac:dyDescent="0.25">
      <c r="A74" s="45"/>
      <c r="B74" s="45"/>
      <c r="C74" s="45"/>
      <c r="D74" s="45"/>
      <c r="E74" s="45"/>
      <c r="F74" s="45"/>
      <c r="G74" s="45"/>
      <c r="H74" s="45"/>
      <c r="I74" s="45"/>
      <c r="J74" s="67"/>
      <c r="K74" s="67"/>
      <c r="L74" s="67"/>
      <c r="M74" s="67"/>
      <c r="N74" s="67"/>
    </row>
    <row r="75" spans="1:14" x14ac:dyDescent="0.25">
      <c r="A75" s="45"/>
      <c r="B75" s="45"/>
      <c r="C75" s="68"/>
      <c r="D75" s="68"/>
      <c r="E75" s="68"/>
      <c r="F75" s="68"/>
      <c r="G75" s="116" t="s">
        <v>53</v>
      </c>
      <c r="H75" s="118"/>
      <c r="I75" s="45"/>
      <c r="J75" s="67"/>
      <c r="K75" s="67"/>
      <c r="L75" s="67"/>
      <c r="M75" s="67"/>
      <c r="N75" s="67"/>
    </row>
    <row r="76" spans="1:14" x14ac:dyDescent="0.25">
      <c r="A76" s="45"/>
      <c r="B76" s="45"/>
      <c r="C76" s="69"/>
      <c r="D76" s="69"/>
      <c r="E76" s="69"/>
      <c r="F76" s="69"/>
      <c r="G76" s="117"/>
      <c r="H76" s="118"/>
      <c r="I76" s="45"/>
      <c r="J76" s="67"/>
      <c r="K76" s="67"/>
      <c r="L76" s="67"/>
      <c r="M76" s="67"/>
      <c r="N76" s="67"/>
    </row>
    <row r="77" spans="1:14" ht="16.5" customHeight="1" x14ac:dyDescent="0.25">
      <c r="A77" s="45"/>
      <c r="B77" s="45"/>
      <c r="C77" s="113" t="s">
        <v>54</v>
      </c>
      <c r="D77" s="114"/>
      <c r="E77" s="114"/>
      <c r="F77" s="115"/>
      <c r="G77" s="70" t="str">
        <f>IF(H18="OUI",K67,"")</f>
        <v/>
      </c>
      <c r="H77" s="94"/>
      <c r="I77" s="45"/>
      <c r="J77" s="67"/>
      <c r="K77" s="67"/>
      <c r="L77" s="67"/>
      <c r="M77" s="67"/>
      <c r="N77" s="67"/>
    </row>
    <row r="78" spans="1:14" ht="16.5" customHeight="1" x14ac:dyDescent="0.25">
      <c r="A78" s="45"/>
      <c r="B78" s="45"/>
      <c r="C78" s="125" t="s">
        <v>59</v>
      </c>
      <c r="D78" s="126"/>
      <c r="E78" s="126"/>
      <c r="F78" s="127"/>
      <c r="G78" s="70" t="str">
        <f>IF(H16="oui",K68,"")</f>
        <v>SUBVENTION TOTALE</v>
      </c>
      <c r="H78" s="79"/>
      <c r="I78" s="45"/>
      <c r="J78" s="67"/>
      <c r="K78" s="67"/>
      <c r="L78" s="67"/>
      <c r="M78" s="67"/>
      <c r="N78" s="67"/>
    </row>
    <row r="79" spans="1:14" ht="16.5" customHeight="1" x14ac:dyDescent="0.25">
      <c r="A79" s="45"/>
      <c r="B79" s="45"/>
      <c r="C79" s="113" t="s">
        <v>60</v>
      </c>
      <c r="D79" s="114"/>
      <c r="E79" s="114"/>
      <c r="F79" s="115"/>
      <c r="G79" s="70" t="str">
        <f>IF(H16="oui",K70,"")</f>
        <v>SUBVENTION TOTALE</v>
      </c>
      <c r="H79" s="79"/>
      <c r="I79" s="45"/>
      <c r="J79" s="67"/>
      <c r="K79" s="67"/>
      <c r="L79" s="67"/>
      <c r="M79" s="67"/>
      <c r="N79" s="67"/>
    </row>
    <row r="80" spans="1:14" x14ac:dyDescent="0.25">
      <c r="A80" s="45"/>
      <c r="B80" s="45"/>
      <c r="C80" s="45"/>
      <c r="D80" s="45"/>
      <c r="E80" s="45"/>
      <c r="F80" s="45"/>
      <c r="G80" s="45"/>
      <c r="H80" s="45"/>
      <c r="I80" s="45"/>
      <c r="J80" s="67"/>
      <c r="K80" s="67"/>
      <c r="L80" s="67"/>
      <c r="M80" s="67"/>
      <c r="N80" s="67"/>
    </row>
    <row r="81" spans="1:14" x14ac:dyDescent="0.25">
      <c r="A81" s="45"/>
      <c r="B81" s="45"/>
      <c r="C81" s="45"/>
      <c r="D81" s="45"/>
      <c r="E81" s="45"/>
      <c r="F81" s="45"/>
      <c r="G81" s="45"/>
      <c r="H81" s="45"/>
      <c r="I81" s="45"/>
      <c r="J81" s="67"/>
      <c r="K81" s="67"/>
      <c r="L81" s="67"/>
      <c r="M81" s="67"/>
      <c r="N81" s="67"/>
    </row>
    <row r="82" spans="1:14" x14ac:dyDescent="0.25">
      <c r="A82" s="26"/>
      <c r="B82" s="26"/>
      <c r="C82" s="37"/>
      <c r="D82" s="37"/>
      <c r="E82" s="26"/>
      <c r="F82" s="26"/>
      <c r="G82" s="26"/>
      <c r="H82" s="26"/>
      <c r="I82" s="26"/>
      <c r="J82" s="26"/>
      <c r="K82" s="26"/>
      <c r="L82" s="26"/>
    </row>
    <row r="83" spans="1:14" x14ac:dyDescent="0.25">
      <c r="A83" s="26"/>
      <c r="B83" s="26"/>
      <c r="C83" s="37"/>
      <c r="D83" s="37"/>
      <c r="E83" s="26"/>
      <c r="F83" s="26"/>
      <c r="G83" s="26"/>
      <c r="H83" s="26"/>
      <c r="I83" s="26"/>
      <c r="J83" s="26"/>
      <c r="K83" s="26"/>
      <c r="L83" s="26"/>
    </row>
    <row r="84" spans="1:14" x14ac:dyDescent="0.25">
      <c r="A84" s="26"/>
      <c r="B84" s="26"/>
      <c r="C84" s="37"/>
      <c r="D84" s="37"/>
      <c r="E84" s="26"/>
      <c r="F84" s="26"/>
      <c r="G84" s="26"/>
      <c r="H84" s="26"/>
      <c r="I84" s="26"/>
      <c r="J84" s="26"/>
      <c r="K84" s="26"/>
      <c r="L84" s="26"/>
    </row>
    <row r="85" spans="1:14" x14ac:dyDescent="0.25">
      <c r="A85" s="26"/>
      <c r="B85" s="26"/>
      <c r="C85" s="37"/>
      <c r="D85" s="37"/>
      <c r="E85" s="26"/>
      <c r="F85" s="26"/>
      <c r="G85" s="26"/>
      <c r="H85" s="26"/>
      <c r="I85" s="26"/>
      <c r="J85" s="26"/>
      <c r="K85" s="26"/>
      <c r="L85" s="26"/>
    </row>
    <row r="86" spans="1:14" x14ac:dyDescent="0.25">
      <c r="A86" s="26"/>
      <c r="B86" s="26"/>
      <c r="C86" s="37"/>
      <c r="D86" s="37"/>
      <c r="E86" s="26"/>
      <c r="F86" s="26"/>
      <c r="G86" s="26"/>
      <c r="H86" s="26"/>
      <c r="I86" s="26"/>
      <c r="J86" s="26"/>
      <c r="K86" s="26"/>
      <c r="L86" s="26"/>
    </row>
    <row r="87" spans="1:14" x14ac:dyDescent="0.25">
      <c r="A87" s="26"/>
      <c r="B87" s="26"/>
      <c r="C87" s="37"/>
      <c r="D87" s="37"/>
      <c r="E87" s="26"/>
      <c r="F87" s="26"/>
      <c r="G87" s="26"/>
      <c r="H87" s="26"/>
      <c r="I87" s="26"/>
      <c r="J87" s="26"/>
      <c r="K87" s="26"/>
      <c r="L87" s="26"/>
    </row>
    <row r="88" spans="1:14" x14ac:dyDescent="0.25">
      <c r="A88" s="26"/>
      <c r="B88" s="26"/>
      <c r="C88" s="37"/>
      <c r="D88" s="37"/>
      <c r="E88" s="26"/>
      <c r="F88" s="26"/>
      <c r="G88" s="26"/>
      <c r="H88" s="26"/>
      <c r="I88" s="26"/>
      <c r="J88" s="26"/>
      <c r="K88" s="26"/>
      <c r="L88" s="26"/>
    </row>
    <row r="89" spans="1:14" x14ac:dyDescent="0.25">
      <c r="A89" s="26"/>
      <c r="B89" s="26"/>
      <c r="C89" s="37"/>
      <c r="D89" s="37"/>
      <c r="E89" s="26"/>
      <c r="F89" s="26"/>
      <c r="G89" s="26"/>
      <c r="H89" s="26"/>
      <c r="I89" s="26"/>
      <c r="J89" s="26"/>
      <c r="K89" s="26"/>
      <c r="L89" s="26"/>
    </row>
    <row r="90" spans="1:14" x14ac:dyDescent="0.25">
      <c r="A90" s="26"/>
      <c r="B90" s="26"/>
      <c r="C90" s="37"/>
      <c r="D90" s="37"/>
      <c r="E90" s="26"/>
      <c r="F90" s="26"/>
      <c r="G90" s="26"/>
      <c r="H90" s="26"/>
      <c r="I90" s="26"/>
      <c r="J90" s="26"/>
      <c r="K90" s="26"/>
      <c r="L90" s="26"/>
    </row>
    <row r="91" spans="1:14" x14ac:dyDescent="0.25">
      <c r="A91" s="26"/>
      <c r="B91" s="26"/>
      <c r="C91" s="37"/>
      <c r="D91" s="37"/>
      <c r="E91" s="26"/>
      <c r="F91" s="26"/>
      <c r="G91" s="26"/>
      <c r="H91" s="26"/>
      <c r="I91" s="26"/>
      <c r="J91" s="26"/>
      <c r="K91" s="26"/>
      <c r="L91" s="26"/>
    </row>
    <row r="92" spans="1:14" x14ac:dyDescent="0.25">
      <c r="A92" s="26"/>
      <c r="B92" s="26"/>
      <c r="C92" s="37"/>
      <c r="D92" s="37"/>
      <c r="E92" s="26"/>
      <c r="F92" s="26"/>
      <c r="G92" s="26"/>
      <c r="H92" s="26"/>
      <c r="I92" s="26"/>
      <c r="J92" s="26"/>
      <c r="K92" s="26"/>
      <c r="L92" s="26"/>
    </row>
    <row r="93" spans="1:14" x14ac:dyDescent="0.25">
      <c r="A93" s="26"/>
      <c r="B93" s="26"/>
      <c r="C93" s="37"/>
      <c r="D93" s="37"/>
      <c r="E93" s="26"/>
      <c r="F93" s="26"/>
      <c r="G93" s="26"/>
      <c r="H93" s="26"/>
      <c r="I93" s="26"/>
      <c r="J93" s="26"/>
      <c r="K93" s="26"/>
      <c r="L93" s="26"/>
    </row>
    <row r="94" spans="1:14" x14ac:dyDescent="0.25">
      <c r="A94" s="26"/>
      <c r="B94" s="26"/>
      <c r="C94" s="37"/>
      <c r="D94" s="37"/>
      <c r="E94" s="26"/>
      <c r="F94" s="26"/>
      <c r="G94" s="26"/>
      <c r="H94" s="26"/>
      <c r="I94" s="26"/>
      <c r="J94" s="26"/>
      <c r="K94" s="26"/>
      <c r="L94" s="26"/>
    </row>
    <row r="95" spans="1:14" x14ac:dyDescent="0.25">
      <c r="A95" s="26"/>
      <c r="B95" s="26"/>
      <c r="C95" s="37"/>
      <c r="D95" s="37"/>
      <c r="E95" s="26"/>
      <c r="F95" s="26"/>
      <c r="G95" s="26"/>
      <c r="H95" s="26"/>
      <c r="I95" s="26"/>
      <c r="J95" s="26"/>
      <c r="K95" s="26"/>
      <c r="L95" s="26"/>
    </row>
    <row r="96" spans="1:14" x14ac:dyDescent="0.25">
      <c r="A96" s="26"/>
      <c r="B96" s="26"/>
      <c r="C96" s="37"/>
      <c r="D96" s="37"/>
      <c r="E96" s="26"/>
      <c r="F96" s="26"/>
      <c r="G96" s="26"/>
      <c r="H96" s="26"/>
      <c r="I96" s="26"/>
      <c r="J96" s="26"/>
      <c r="K96" s="26"/>
      <c r="L96" s="26"/>
    </row>
    <row r="97" spans="1:12" x14ac:dyDescent="0.25">
      <c r="A97" s="26"/>
      <c r="B97" s="26"/>
      <c r="C97" s="37"/>
      <c r="D97" s="37"/>
      <c r="E97" s="26"/>
      <c r="F97" s="26"/>
      <c r="G97" s="26"/>
      <c r="H97" s="26"/>
      <c r="I97" s="26"/>
      <c r="J97" s="26"/>
      <c r="K97" s="26"/>
      <c r="L97" s="26"/>
    </row>
    <row r="98" spans="1:12" x14ac:dyDescent="0.25">
      <c r="A98" s="26"/>
      <c r="B98" s="26"/>
      <c r="C98" s="37"/>
      <c r="D98" s="37"/>
      <c r="E98" s="26"/>
      <c r="F98" s="26"/>
      <c r="G98" s="26"/>
      <c r="H98" s="26"/>
      <c r="I98" s="26"/>
      <c r="J98" s="26"/>
      <c r="K98" s="26"/>
      <c r="L98" s="26"/>
    </row>
    <row r="99" spans="1:12" x14ac:dyDescent="0.25">
      <c r="A99" s="26"/>
      <c r="B99" s="26"/>
      <c r="C99" s="37"/>
      <c r="D99" s="37"/>
      <c r="E99" s="26"/>
      <c r="F99" s="26"/>
      <c r="G99" s="26"/>
      <c r="H99" s="26"/>
      <c r="I99" s="26"/>
      <c r="J99" s="26"/>
      <c r="K99" s="26"/>
      <c r="L99" s="26"/>
    </row>
    <row r="100" spans="1:12" x14ac:dyDescent="0.25">
      <c r="A100" s="26"/>
      <c r="B100" s="26"/>
      <c r="C100" s="37"/>
      <c r="D100" s="37"/>
      <c r="E100" s="26"/>
      <c r="F100" s="26"/>
      <c r="G100" s="26"/>
      <c r="H100" s="26"/>
      <c r="I100" s="26"/>
      <c r="J100" s="26"/>
      <c r="K100" s="26"/>
      <c r="L100" s="26"/>
    </row>
    <row r="101" spans="1:12" x14ac:dyDescent="0.25">
      <c r="A101" s="26"/>
      <c r="B101" s="26"/>
      <c r="C101" s="37"/>
      <c r="D101" s="37"/>
      <c r="E101" s="26"/>
      <c r="F101" s="26"/>
      <c r="G101" s="26"/>
      <c r="H101" s="26"/>
      <c r="I101" s="26"/>
      <c r="J101" s="26"/>
      <c r="K101" s="26"/>
      <c r="L101" s="26"/>
    </row>
    <row r="102" spans="1:12" x14ac:dyDescent="0.25">
      <c r="A102" s="26"/>
      <c r="B102" s="26"/>
      <c r="C102" s="37"/>
      <c r="D102" s="37"/>
      <c r="E102" s="26"/>
      <c r="F102" s="26"/>
      <c r="G102" s="26"/>
      <c r="H102" s="26"/>
      <c r="I102" s="26"/>
      <c r="J102" s="26"/>
      <c r="K102" s="26"/>
      <c r="L102" s="26"/>
    </row>
    <row r="103" spans="1:12" x14ac:dyDescent="0.25">
      <c r="A103" s="26"/>
      <c r="B103" s="26"/>
      <c r="C103" s="37"/>
      <c r="D103" s="37"/>
      <c r="E103" s="26"/>
      <c r="F103" s="26"/>
      <c r="G103" s="26"/>
      <c r="H103" s="26"/>
      <c r="I103" s="26"/>
      <c r="J103" s="26"/>
      <c r="K103" s="26"/>
      <c r="L103" s="26"/>
    </row>
    <row r="104" spans="1:12" x14ac:dyDescent="0.25">
      <c r="A104" s="26"/>
      <c r="B104" s="26"/>
      <c r="C104" s="37"/>
      <c r="D104" s="37"/>
      <c r="E104" s="26"/>
      <c r="F104" s="26"/>
      <c r="G104" s="26"/>
      <c r="H104" s="26"/>
      <c r="I104" s="26"/>
      <c r="J104" s="26"/>
      <c r="K104" s="26"/>
      <c r="L104" s="26"/>
    </row>
    <row r="105" spans="1:12" x14ac:dyDescent="0.25">
      <c r="A105" s="26"/>
      <c r="B105" s="26"/>
      <c r="C105" s="37"/>
      <c r="D105" s="37"/>
      <c r="E105" s="26"/>
      <c r="F105" s="26"/>
      <c r="G105" s="26"/>
      <c r="H105" s="26"/>
      <c r="I105" s="26"/>
      <c r="J105" s="26"/>
      <c r="K105" s="26"/>
      <c r="L105" s="26"/>
    </row>
    <row r="106" spans="1:12" x14ac:dyDescent="0.25">
      <c r="A106" s="26"/>
      <c r="B106" s="26"/>
      <c r="C106" s="37"/>
      <c r="D106" s="37"/>
      <c r="E106" s="26"/>
      <c r="F106" s="26"/>
      <c r="G106" s="26"/>
      <c r="H106" s="26"/>
      <c r="I106" s="26"/>
      <c r="J106" s="26"/>
      <c r="K106" s="26"/>
      <c r="L106" s="26"/>
    </row>
    <row r="107" spans="1:12" x14ac:dyDescent="0.25">
      <c r="A107" s="26"/>
      <c r="B107" s="26"/>
      <c r="C107" s="37"/>
      <c r="D107" s="37"/>
      <c r="E107" s="26"/>
      <c r="F107" s="26"/>
      <c r="G107" s="26"/>
      <c r="H107" s="26"/>
      <c r="I107" s="26"/>
      <c r="J107" s="26"/>
      <c r="K107" s="26"/>
      <c r="L107" s="26"/>
    </row>
    <row r="108" spans="1:12" x14ac:dyDescent="0.25">
      <c r="A108" s="26"/>
      <c r="B108" s="26"/>
      <c r="C108" s="37"/>
      <c r="D108" s="37"/>
      <c r="E108" s="26"/>
      <c r="F108" s="26"/>
      <c r="G108" s="26"/>
      <c r="H108" s="26"/>
      <c r="I108" s="26"/>
      <c r="J108" s="26"/>
      <c r="K108" s="26"/>
      <c r="L108" s="26"/>
    </row>
    <row r="109" spans="1:12" x14ac:dyDescent="0.25">
      <c r="A109" s="26"/>
      <c r="B109" s="26"/>
      <c r="C109" s="37"/>
      <c r="D109" s="37"/>
      <c r="E109" s="26"/>
      <c r="F109" s="26"/>
      <c r="G109" s="26"/>
      <c r="H109" s="26"/>
      <c r="I109" s="26"/>
      <c r="J109" s="26"/>
      <c r="K109" s="26"/>
      <c r="L109" s="26"/>
    </row>
    <row r="110" spans="1:12" x14ac:dyDescent="0.25">
      <c r="A110" s="26"/>
      <c r="B110" s="26"/>
      <c r="C110" s="37"/>
      <c r="D110" s="37"/>
      <c r="E110" s="26"/>
      <c r="F110" s="26"/>
      <c r="G110" s="26"/>
      <c r="H110" s="26"/>
      <c r="I110" s="26"/>
      <c r="J110" s="26"/>
      <c r="K110" s="26"/>
      <c r="L110" s="26"/>
    </row>
    <row r="111" spans="1:12" x14ac:dyDescent="0.25">
      <c r="A111" s="26"/>
      <c r="B111" s="26"/>
      <c r="C111" s="37"/>
      <c r="D111" s="37"/>
      <c r="E111" s="26"/>
      <c r="F111" s="26"/>
      <c r="G111" s="26"/>
      <c r="H111" s="26"/>
      <c r="I111" s="26"/>
      <c r="J111" s="26"/>
      <c r="K111" s="26"/>
      <c r="L111" s="26"/>
    </row>
    <row r="112" spans="1:12" x14ac:dyDescent="0.25">
      <c r="A112" s="26"/>
      <c r="B112" s="26"/>
      <c r="C112" s="37"/>
      <c r="D112" s="37"/>
      <c r="E112" s="26"/>
      <c r="F112" s="26"/>
      <c r="G112" s="26"/>
      <c r="H112" s="26"/>
      <c r="I112" s="26"/>
      <c r="J112" s="26"/>
      <c r="K112" s="26"/>
      <c r="L112" s="26"/>
    </row>
    <row r="113" spans="1:12" x14ac:dyDescent="0.25">
      <c r="A113" s="26"/>
      <c r="B113" s="26"/>
      <c r="C113" s="37"/>
      <c r="D113" s="37"/>
      <c r="E113" s="26"/>
      <c r="F113" s="26"/>
      <c r="G113" s="26"/>
      <c r="H113" s="26"/>
      <c r="I113" s="26"/>
      <c r="J113" s="26"/>
      <c r="K113" s="26"/>
      <c r="L113" s="26"/>
    </row>
    <row r="114" spans="1:12" x14ac:dyDescent="0.25">
      <c r="A114" s="26"/>
      <c r="B114" s="26"/>
      <c r="C114" s="37"/>
      <c r="D114" s="37"/>
      <c r="E114" s="26"/>
      <c r="F114" s="26"/>
      <c r="G114" s="26"/>
      <c r="H114" s="26"/>
      <c r="I114" s="26"/>
      <c r="J114" s="26"/>
      <c r="K114" s="26"/>
      <c r="L114" s="26"/>
    </row>
    <row r="115" spans="1:12" x14ac:dyDescent="0.25">
      <c r="A115" s="26"/>
      <c r="B115" s="26"/>
      <c r="C115" s="37"/>
      <c r="D115" s="37"/>
      <c r="E115" s="26"/>
      <c r="F115" s="26"/>
      <c r="G115" s="26"/>
      <c r="H115" s="26"/>
      <c r="I115" s="26"/>
      <c r="J115" s="26"/>
      <c r="K115" s="26"/>
      <c r="L115" s="26"/>
    </row>
    <row r="116" spans="1:12" x14ac:dyDescent="0.25">
      <c r="A116" s="26"/>
      <c r="B116" s="26"/>
      <c r="C116" s="37"/>
      <c r="D116" s="37"/>
      <c r="E116" s="26"/>
      <c r="F116" s="26"/>
      <c r="G116" s="26"/>
      <c r="H116" s="26"/>
      <c r="I116" s="26"/>
      <c r="J116" s="26"/>
      <c r="K116" s="26"/>
      <c r="L116" s="26"/>
    </row>
    <row r="117" spans="1:12" x14ac:dyDescent="0.25">
      <c r="A117" s="26"/>
      <c r="B117" s="26"/>
      <c r="C117" s="37"/>
      <c r="D117" s="37"/>
      <c r="E117" s="26"/>
      <c r="F117" s="26"/>
      <c r="G117" s="26"/>
      <c r="H117" s="26"/>
      <c r="I117" s="26"/>
      <c r="J117" s="26"/>
      <c r="K117" s="26"/>
      <c r="L117" s="26"/>
    </row>
    <row r="118" spans="1:12" x14ac:dyDescent="0.25">
      <c r="A118" s="26"/>
      <c r="B118" s="26"/>
      <c r="C118" s="37"/>
      <c r="D118" s="37"/>
      <c r="E118" s="26"/>
      <c r="F118" s="26"/>
      <c r="G118" s="26"/>
      <c r="H118" s="26"/>
      <c r="I118" s="26"/>
      <c r="J118" s="26"/>
      <c r="K118" s="26"/>
      <c r="L118" s="26"/>
    </row>
    <row r="119" spans="1:12" x14ac:dyDescent="0.25">
      <c r="A119" s="26"/>
      <c r="B119" s="26"/>
      <c r="C119" s="37"/>
      <c r="D119" s="37"/>
      <c r="E119" s="26"/>
      <c r="F119" s="26"/>
      <c r="G119" s="26"/>
      <c r="H119" s="26"/>
      <c r="I119" s="26"/>
      <c r="J119" s="26"/>
      <c r="K119" s="26"/>
      <c r="L119" s="26"/>
    </row>
    <row r="120" spans="1:12" x14ac:dyDescent="0.25">
      <c r="A120" s="26"/>
      <c r="B120" s="26"/>
      <c r="C120" s="37"/>
      <c r="D120" s="37"/>
      <c r="E120" s="26"/>
      <c r="F120" s="26"/>
      <c r="G120" s="26"/>
      <c r="H120" s="26"/>
      <c r="I120" s="26"/>
      <c r="J120" s="26"/>
      <c r="K120" s="26"/>
      <c r="L120" s="26"/>
    </row>
    <row r="121" spans="1:12" x14ac:dyDescent="0.25">
      <c r="A121" s="26"/>
      <c r="B121" s="26"/>
      <c r="C121" s="37"/>
      <c r="D121" s="37"/>
      <c r="E121" s="26"/>
      <c r="F121" s="26"/>
      <c r="G121" s="26"/>
      <c r="H121" s="26"/>
      <c r="I121" s="26"/>
      <c r="J121" s="26"/>
      <c r="K121" s="26"/>
      <c r="L121" s="26"/>
    </row>
    <row r="122" spans="1:12" x14ac:dyDescent="0.25">
      <c r="A122" s="26"/>
      <c r="B122" s="26"/>
      <c r="C122" s="37"/>
      <c r="D122" s="37"/>
      <c r="E122" s="26"/>
      <c r="F122" s="26"/>
      <c r="G122" s="26"/>
      <c r="H122" s="26"/>
      <c r="I122" s="26"/>
      <c r="J122" s="26"/>
      <c r="K122" s="26"/>
      <c r="L122" s="26"/>
    </row>
    <row r="123" spans="1:12" x14ac:dyDescent="0.25">
      <c r="A123" s="26"/>
      <c r="B123" s="26"/>
      <c r="C123" s="37"/>
      <c r="D123" s="37"/>
      <c r="E123" s="26"/>
      <c r="F123" s="26"/>
      <c r="G123" s="26"/>
      <c r="H123" s="26"/>
      <c r="I123" s="26"/>
      <c r="J123" s="26"/>
      <c r="K123" s="26"/>
      <c r="L123" s="26"/>
    </row>
    <row r="124" spans="1:12" x14ac:dyDescent="0.25">
      <c r="A124" s="26"/>
      <c r="B124" s="26"/>
      <c r="C124" s="37"/>
      <c r="D124" s="37"/>
      <c r="E124" s="26"/>
      <c r="F124" s="26"/>
      <c r="G124" s="26"/>
      <c r="H124" s="26"/>
      <c r="I124" s="26"/>
      <c r="J124" s="26"/>
      <c r="K124" s="26"/>
      <c r="L124" s="26"/>
    </row>
    <row r="125" spans="1:12" x14ac:dyDescent="0.25">
      <c r="A125" s="26"/>
      <c r="B125" s="26"/>
      <c r="C125" s="37"/>
      <c r="D125" s="37"/>
      <c r="E125" s="26"/>
      <c r="F125" s="26"/>
      <c r="G125" s="26"/>
      <c r="H125" s="26"/>
      <c r="I125" s="26"/>
      <c r="J125" s="26"/>
      <c r="K125" s="26"/>
      <c r="L125" s="26"/>
    </row>
    <row r="126" spans="1:12" x14ac:dyDescent="0.25">
      <c r="A126" s="26"/>
      <c r="B126" s="26"/>
      <c r="C126" s="37"/>
      <c r="D126" s="37"/>
      <c r="E126" s="26"/>
      <c r="F126" s="26"/>
      <c r="G126" s="26"/>
      <c r="H126" s="26"/>
      <c r="I126" s="26"/>
      <c r="J126" s="26"/>
      <c r="K126" s="26"/>
      <c r="L126" s="26"/>
    </row>
    <row r="127" spans="1:12" x14ac:dyDescent="0.25">
      <c r="A127" s="26"/>
      <c r="B127" s="26"/>
      <c r="C127" s="37"/>
      <c r="D127" s="37"/>
      <c r="E127" s="26"/>
      <c r="F127" s="26"/>
      <c r="G127" s="26"/>
      <c r="H127" s="26"/>
      <c r="I127" s="26"/>
      <c r="J127" s="26"/>
      <c r="K127" s="26"/>
      <c r="L127" s="26"/>
    </row>
    <row r="128" spans="1:12" x14ac:dyDescent="0.25">
      <c r="A128" s="26"/>
      <c r="B128" s="26"/>
      <c r="C128" s="37"/>
      <c r="D128" s="37"/>
      <c r="E128" s="26"/>
      <c r="F128" s="26"/>
      <c r="G128" s="26"/>
      <c r="H128" s="26"/>
      <c r="I128" s="26"/>
      <c r="J128" s="26"/>
      <c r="K128" s="26"/>
      <c r="L128" s="26"/>
    </row>
    <row r="129" spans="1:12" x14ac:dyDescent="0.25">
      <c r="A129" s="26"/>
      <c r="B129" s="26"/>
      <c r="C129" s="37"/>
      <c r="D129" s="37"/>
      <c r="E129" s="26"/>
      <c r="F129" s="26"/>
      <c r="G129" s="26"/>
      <c r="H129" s="26"/>
      <c r="I129" s="26"/>
      <c r="J129" s="26"/>
      <c r="K129" s="26"/>
      <c r="L129" s="26"/>
    </row>
    <row r="130" spans="1:12" x14ac:dyDescent="0.25">
      <c r="A130" s="26"/>
      <c r="B130" s="26"/>
      <c r="C130" s="37"/>
      <c r="D130" s="37"/>
      <c r="E130" s="26"/>
      <c r="F130" s="26"/>
      <c r="G130" s="26"/>
      <c r="H130" s="26"/>
      <c r="I130" s="26"/>
      <c r="J130" s="26"/>
      <c r="K130" s="26"/>
      <c r="L130" s="26"/>
    </row>
    <row r="131" spans="1:12" x14ac:dyDescent="0.25">
      <c r="A131" s="26"/>
      <c r="B131" s="26"/>
      <c r="C131" s="37"/>
      <c r="D131" s="37"/>
      <c r="E131" s="26"/>
      <c r="F131" s="26"/>
      <c r="G131" s="26"/>
      <c r="H131" s="26"/>
      <c r="I131" s="26"/>
      <c r="J131" s="26"/>
      <c r="K131" s="26"/>
      <c r="L131" s="26"/>
    </row>
    <row r="132" spans="1:12" x14ac:dyDescent="0.25">
      <c r="A132" s="26"/>
      <c r="B132" s="26"/>
      <c r="C132" s="37"/>
      <c r="D132" s="37"/>
      <c r="E132" s="26"/>
      <c r="F132" s="26"/>
      <c r="G132" s="26"/>
      <c r="H132" s="26"/>
      <c r="I132" s="26"/>
      <c r="J132" s="26"/>
      <c r="K132" s="26"/>
      <c r="L132" s="26"/>
    </row>
    <row r="133" spans="1:12" x14ac:dyDescent="0.25">
      <c r="A133" s="26"/>
      <c r="B133" s="26"/>
      <c r="C133" s="37"/>
      <c r="D133" s="37"/>
      <c r="E133" s="26"/>
      <c r="F133" s="26"/>
      <c r="G133" s="26"/>
      <c r="H133" s="26"/>
      <c r="I133" s="26"/>
      <c r="J133" s="26"/>
      <c r="K133" s="26"/>
      <c r="L133" s="26"/>
    </row>
    <row r="134" spans="1:12" x14ac:dyDescent="0.25">
      <c r="A134" s="26"/>
      <c r="B134" s="26"/>
      <c r="C134" s="37"/>
      <c r="D134" s="37"/>
      <c r="E134" s="26"/>
      <c r="F134" s="26"/>
      <c r="G134" s="26"/>
      <c r="H134" s="26"/>
      <c r="I134" s="26"/>
      <c r="J134" s="26"/>
      <c r="K134" s="26"/>
      <c r="L134" s="26"/>
    </row>
    <row r="135" spans="1:12" x14ac:dyDescent="0.25">
      <c r="A135" s="26"/>
      <c r="B135" s="26"/>
      <c r="C135" s="37"/>
      <c r="D135" s="37"/>
      <c r="E135" s="26"/>
      <c r="F135" s="26"/>
      <c r="G135" s="26"/>
      <c r="H135" s="26"/>
      <c r="I135" s="26"/>
      <c r="J135" s="26"/>
      <c r="K135" s="26"/>
      <c r="L135" s="26"/>
    </row>
    <row r="136" spans="1:12" x14ac:dyDescent="0.25">
      <c r="A136" s="26"/>
      <c r="B136" s="26"/>
      <c r="C136" s="37"/>
      <c r="D136" s="37"/>
      <c r="E136" s="26"/>
      <c r="F136" s="26"/>
      <c r="G136" s="26"/>
      <c r="H136" s="26"/>
      <c r="I136" s="26"/>
      <c r="J136" s="26"/>
      <c r="K136" s="26"/>
      <c r="L136" s="26"/>
    </row>
    <row r="137" spans="1:12" x14ac:dyDescent="0.25">
      <c r="A137" s="26"/>
      <c r="B137" s="26"/>
      <c r="C137" s="37"/>
      <c r="D137" s="37"/>
      <c r="E137" s="26"/>
      <c r="F137" s="26"/>
      <c r="G137" s="26"/>
      <c r="H137" s="26"/>
      <c r="I137" s="26"/>
      <c r="J137" s="26"/>
      <c r="K137" s="26"/>
      <c r="L137" s="26"/>
    </row>
    <row r="138" spans="1:12" x14ac:dyDescent="0.25">
      <c r="A138" s="26"/>
      <c r="B138" s="26"/>
      <c r="C138" s="37"/>
      <c r="D138" s="37"/>
      <c r="E138" s="26"/>
      <c r="F138" s="26"/>
      <c r="G138" s="26"/>
      <c r="H138" s="26"/>
      <c r="I138" s="26"/>
      <c r="J138" s="26"/>
      <c r="K138" s="26"/>
      <c r="L138" s="26"/>
    </row>
    <row r="139" spans="1:12" x14ac:dyDescent="0.25">
      <c r="A139" s="26"/>
      <c r="B139" s="26"/>
      <c r="C139" s="37"/>
      <c r="D139" s="37"/>
      <c r="E139" s="26"/>
      <c r="F139" s="26"/>
      <c r="G139" s="26"/>
      <c r="H139" s="26"/>
      <c r="I139" s="26"/>
      <c r="J139" s="26"/>
      <c r="K139" s="26"/>
      <c r="L139" s="26"/>
    </row>
    <row r="140" spans="1:12" x14ac:dyDescent="0.25">
      <c r="A140" s="26"/>
      <c r="B140" s="26"/>
      <c r="C140" s="37"/>
      <c r="D140" s="37"/>
      <c r="E140" s="26"/>
      <c r="F140" s="26"/>
      <c r="G140" s="26"/>
      <c r="H140" s="26"/>
      <c r="I140" s="26"/>
      <c r="J140" s="26"/>
      <c r="K140" s="26"/>
      <c r="L140" s="26"/>
    </row>
    <row r="141" spans="1:12" x14ac:dyDescent="0.25">
      <c r="A141" s="26"/>
      <c r="B141" s="26"/>
      <c r="C141" s="37"/>
      <c r="D141" s="37"/>
      <c r="E141" s="26"/>
      <c r="F141" s="26"/>
      <c r="G141" s="26"/>
      <c r="H141" s="26"/>
      <c r="I141" s="26"/>
      <c r="J141" s="26"/>
      <c r="K141" s="26"/>
      <c r="L141" s="26"/>
    </row>
    <row r="142" spans="1:12" x14ac:dyDescent="0.25">
      <c r="A142" s="26"/>
      <c r="B142" s="26"/>
      <c r="C142" s="37"/>
      <c r="D142" s="37"/>
      <c r="E142" s="26"/>
      <c r="F142" s="26"/>
      <c r="G142" s="26"/>
      <c r="H142" s="26"/>
      <c r="I142" s="26"/>
      <c r="J142" s="26"/>
      <c r="K142" s="26"/>
      <c r="L142" s="26"/>
    </row>
    <row r="143" spans="1:12" x14ac:dyDescent="0.25">
      <c r="A143" s="26"/>
      <c r="B143" s="26"/>
      <c r="C143" s="37"/>
      <c r="D143" s="37"/>
      <c r="E143" s="26"/>
      <c r="F143" s="26"/>
      <c r="G143" s="26"/>
      <c r="H143" s="26"/>
      <c r="I143" s="26"/>
      <c r="J143" s="26"/>
      <c r="K143" s="26"/>
      <c r="L143" s="26"/>
    </row>
    <row r="144" spans="1:12" x14ac:dyDescent="0.25">
      <c r="A144" s="26"/>
      <c r="B144" s="26"/>
      <c r="C144" s="37"/>
      <c r="D144" s="37"/>
      <c r="E144" s="26"/>
      <c r="F144" s="26"/>
      <c r="G144" s="26"/>
      <c r="H144" s="26"/>
      <c r="I144" s="26"/>
      <c r="J144" s="26"/>
      <c r="K144" s="26"/>
      <c r="L144" s="26"/>
    </row>
    <row r="145" spans="1:12" x14ac:dyDescent="0.25">
      <c r="A145" s="26"/>
      <c r="B145" s="26"/>
      <c r="C145" s="37"/>
      <c r="D145" s="37"/>
      <c r="E145" s="26"/>
      <c r="F145" s="26"/>
      <c r="G145" s="26"/>
      <c r="H145" s="26"/>
      <c r="I145" s="26"/>
      <c r="J145" s="26"/>
      <c r="K145" s="26"/>
      <c r="L145" s="26"/>
    </row>
    <row r="146" spans="1:12" x14ac:dyDescent="0.25">
      <c r="A146" s="26"/>
      <c r="B146" s="26"/>
      <c r="C146" s="37"/>
      <c r="D146" s="37"/>
      <c r="E146" s="26"/>
      <c r="F146" s="26"/>
      <c r="G146" s="26"/>
      <c r="H146" s="26"/>
      <c r="I146" s="26"/>
      <c r="J146" s="26"/>
      <c r="K146" s="26"/>
      <c r="L146" s="26"/>
    </row>
    <row r="147" spans="1:12" x14ac:dyDescent="0.25">
      <c r="A147" s="26"/>
      <c r="B147" s="26"/>
      <c r="C147" s="37"/>
      <c r="D147" s="37"/>
      <c r="E147" s="26"/>
      <c r="F147" s="26"/>
      <c r="G147" s="26"/>
      <c r="H147" s="26"/>
      <c r="I147" s="26"/>
      <c r="J147" s="26"/>
      <c r="K147" s="26"/>
      <c r="L147" s="26"/>
    </row>
    <row r="148" spans="1:12" x14ac:dyDescent="0.25">
      <c r="A148" s="26"/>
      <c r="B148" s="26"/>
      <c r="C148" s="37"/>
      <c r="D148" s="37"/>
      <c r="E148" s="26"/>
      <c r="F148" s="26"/>
      <c r="G148" s="26"/>
      <c r="H148" s="26"/>
      <c r="I148" s="26"/>
      <c r="J148" s="26"/>
      <c r="K148" s="26"/>
      <c r="L148" s="26"/>
    </row>
    <row r="149" spans="1:12" x14ac:dyDescent="0.25">
      <c r="A149" s="26"/>
      <c r="B149" s="26"/>
      <c r="C149" s="37"/>
      <c r="D149" s="37"/>
      <c r="E149" s="26"/>
      <c r="F149" s="26"/>
      <c r="G149" s="26"/>
      <c r="H149" s="26"/>
      <c r="I149" s="26"/>
      <c r="J149" s="26"/>
      <c r="K149" s="26"/>
      <c r="L149" s="26"/>
    </row>
    <row r="150" spans="1:12" x14ac:dyDescent="0.25">
      <c r="A150" s="26"/>
      <c r="B150" s="26"/>
      <c r="C150" s="37"/>
      <c r="D150" s="37"/>
      <c r="E150" s="26"/>
      <c r="F150" s="26"/>
      <c r="G150" s="26"/>
      <c r="H150" s="26"/>
      <c r="I150" s="26"/>
      <c r="J150" s="26"/>
      <c r="K150" s="26"/>
      <c r="L150" s="26"/>
    </row>
    <row r="151" spans="1:12" x14ac:dyDescent="0.25">
      <c r="A151" s="26"/>
      <c r="B151" s="26"/>
      <c r="C151" s="37"/>
      <c r="D151" s="37"/>
      <c r="E151" s="26"/>
      <c r="F151" s="26"/>
      <c r="G151" s="26"/>
      <c r="H151" s="26"/>
      <c r="I151" s="26"/>
      <c r="J151" s="26"/>
      <c r="K151" s="26"/>
      <c r="L151" s="26"/>
    </row>
    <row r="152" spans="1:12" x14ac:dyDescent="0.25">
      <c r="A152" s="26"/>
      <c r="B152" s="26"/>
      <c r="C152" s="37"/>
      <c r="D152" s="37"/>
      <c r="E152" s="26"/>
      <c r="F152" s="26"/>
      <c r="G152" s="26"/>
      <c r="H152" s="26"/>
      <c r="I152" s="26"/>
      <c r="J152" s="26"/>
      <c r="K152" s="26"/>
      <c r="L152" s="26"/>
    </row>
    <row r="153" spans="1:12" x14ac:dyDescent="0.25">
      <c r="A153" s="26"/>
      <c r="B153" s="26"/>
      <c r="C153" s="37"/>
      <c r="D153" s="37"/>
      <c r="E153" s="26"/>
      <c r="F153" s="26"/>
      <c r="G153" s="26"/>
      <c r="H153" s="26"/>
      <c r="I153" s="26"/>
      <c r="J153" s="26"/>
      <c r="K153" s="26"/>
      <c r="L153" s="26"/>
    </row>
    <row r="154" spans="1:12" x14ac:dyDescent="0.25">
      <c r="A154" s="26"/>
      <c r="B154" s="26"/>
      <c r="C154" s="37"/>
      <c r="D154" s="37"/>
      <c r="E154" s="26"/>
      <c r="F154" s="26"/>
      <c r="G154" s="26"/>
      <c r="H154" s="26"/>
      <c r="I154" s="26"/>
      <c r="J154" s="26"/>
      <c r="K154" s="26"/>
      <c r="L154" s="26"/>
    </row>
    <row r="155" spans="1:12" x14ac:dyDescent="0.25">
      <c r="A155" s="26"/>
      <c r="B155" s="26"/>
      <c r="C155" s="37"/>
      <c r="D155" s="37"/>
      <c r="E155" s="26"/>
      <c r="F155" s="26"/>
      <c r="G155" s="26"/>
      <c r="H155" s="26"/>
      <c r="I155" s="26"/>
      <c r="J155" s="26"/>
      <c r="K155" s="26"/>
      <c r="L155" s="26"/>
    </row>
    <row r="156" spans="1:12" x14ac:dyDescent="0.25">
      <c r="A156" s="26"/>
      <c r="B156" s="26"/>
      <c r="C156" s="37"/>
      <c r="D156" s="37"/>
      <c r="E156" s="26"/>
      <c r="F156" s="26"/>
      <c r="G156" s="26"/>
      <c r="H156" s="26"/>
      <c r="I156" s="26"/>
      <c r="J156" s="26"/>
      <c r="K156" s="26"/>
      <c r="L156" s="26"/>
    </row>
    <row r="157" spans="1:12" x14ac:dyDescent="0.25">
      <c r="A157" s="26"/>
      <c r="B157" s="26"/>
      <c r="C157" s="37"/>
      <c r="D157" s="37"/>
      <c r="E157" s="26"/>
      <c r="F157" s="26"/>
      <c r="G157" s="26"/>
      <c r="H157" s="26"/>
      <c r="I157" s="26"/>
      <c r="J157" s="26"/>
      <c r="K157" s="26"/>
      <c r="L157" s="26"/>
    </row>
    <row r="158" spans="1:12" x14ac:dyDescent="0.25">
      <c r="A158" s="26"/>
      <c r="B158" s="26"/>
      <c r="C158" s="37"/>
      <c r="D158" s="37"/>
      <c r="E158" s="26"/>
      <c r="F158" s="26"/>
      <c r="G158" s="26"/>
      <c r="H158" s="26"/>
      <c r="I158" s="26"/>
      <c r="J158" s="26"/>
      <c r="K158" s="26"/>
      <c r="L158" s="26"/>
    </row>
    <row r="159" spans="1:12" x14ac:dyDescent="0.25">
      <c r="A159" s="26"/>
      <c r="B159" s="26"/>
      <c r="C159" s="37"/>
      <c r="D159" s="37"/>
      <c r="E159" s="26"/>
      <c r="F159" s="26"/>
      <c r="G159" s="26"/>
      <c r="H159" s="26"/>
      <c r="I159" s="26"/>
      <c r="J159" s="26"/>
      <c r="K159" s="26"/>
      <c r="L159" s="26"/>
    </row>
    <row r="160" spans="1:12" x14ac:dyDescent="0.25">
      <c r="A160" s="26"/>
      <c r="B160" s="26"/>
      <c r="C160" s="37"/>
      <c r="D160" s="37"/>
      <c r="E160" s="26"/>
      <c r="F160" s="26"/>
      <c r="G160" s="26"/>
      <c r="H160" s="26"/>
      <c r="I160" s="26"/>
      <c r="J160" s="26"/>
      <c r="K160" s="26"/>
      <c r="L160" s="26"/>
    </row>
    <row r="161" spans="1:12" x14ac:dyDescent="0.25">
      <c r="A161" s="26"/>
      <c r="B161" s="26"/>
      <c r="C161" s="37"/>
      <c r="D161" s="37"/>
      <c r="E161" s="26"/>
      <c r="F161" s="26"/>
      <c r="G161" s="26"/>
      <c r="H161" s="26"/>
      <c r="I161" s="26"/>
      <c r="J161" s="26"/>
      <c r="K161" s="26"/>
      <c r="L161" s="26"/>
    </row>
    <row r="162" spans="1:12" x14ac:dyDescent="0.25">
      <c r="A162" s="26"/>
      <c r="B162" s="26"/>
      <c r="C162" s="37"/>
      <c r="D162" s="37"/>
      <c r="E162" s="26"/>
      <c r="F162" s="26"/>
      <c r="G162" s="26"/>
      <c r="H162" s="26"/>
      <c r="I162" s="26"/>
      <c r="J162" s="26"/>
      <c r="K162" s="26"/>
      <c r="L162" s="26"/>
    </row>
    <row r="163" spans="1:12" x14ac:dyDescent="0.25">
      <c r="A163" s="26"/>
      <c r="B163" s="26"/>
      <c r="C163" s="37"/>
      <c r="D163" s="37"/>
      <c r="E163" s="26"/>
      <c r="F163" s="26"/>
      <c r="G163" s="26"/>
      <c r="H163" s="26"/>
      <c r="I163" s="26"/>
      <c r="J163" s="26"/>
      <c r="K163" s="26"/>
      <c r="L163" s="26"/>
    </row>
    <row r="164" spans="1:12" x14ac:dyDescent="0.25">
      <c r="A164" s="26"/>
      <c r="B164" s="26"/>
      <c r="C164" s="37"/>
      <c r="D164" s="37"/>
      <c r="E164" s="26"/>
      <c r="F164" s="26"/>
      <c r="G164" s="26"/>
      <c r="H164" s="26"/>
      <c r="I164" s="26"/>
      <c r="J164" s="26"/>
      <c r="K164" s="26"/>
      <c r="L164" s="26"/>
    </row>
    <row r="165" spans="1:12" x14ac:dyDescent="0.25">
      <c r="A165" s="26"/>
      <c r="B165" s="26"/>
      <c r="C165" s="37"/>
      <c r="D165" s="37"/>
      <c r="E165" s="26"/>
      <c r="F165" s="26"/>
      <c r="G165" s="26"/>
      <c r="H165" s="26"/>
      <c r="I165" s="26"/>
      <c r="J165" s="26"/>
      <c r="K165" s="26"/>
      <c r="L165" s="26"/>
    </row>
    <row r="166" spans="1:12" x14ac:dyDescent="0.25">
      <c r="A166" s="26"/>
      <c r="B166" s="26"/>
      <c r="C166" s="37"/>
      <c r="D166" s="37"/>
      <c r="E166" s="26"/>
      <c r="F166" s="26"/>
      <c r="G166" s="26"/>
      <c r="H166" s="26"/>
      <c r="I166" s="26"/>
      <c r="J166" s="26"/>
      <c r="K166" s="26"/>
      <c r="L166" s="26"/>
    </row>
    <row r="167" spans="1:12" x14ac:dyDescent="0.25">
      <c r="A167" s="26"/>
      <c r="B167" s="26"/>
      <c r="C167" s="37"/>
      <c r="D167" s="37"/>
      <c r="E167" s="26"/>
      <c r="F167" s="26"/>
      <c r="G167" s="26"/>
      <c r="H167" s="26"/>
      <c r="I167" s="26"/>
      <c r="J167" s="26"/>
      <c r="K167" s="26"/>
      <c r="L167" s="26"/>
    </row>
    <row r="168" spans="1:12" x14ac:dyDescent="0.25">
      <c r="A168" s="26"/>
      <c r="B168" s="26"/>
      <c r="C168" s="37"/>
      <c r="D168" s="37"/>
      <c r="E168" s="26"/>
      <c r="F168" s="26"/>
      <c r="G168" s="26"/>
      <c r="H168" s="26"/>
      <c r="I168" s="26"/>
      <c r="J168" s="26"/>
      <c r="K168" s="26"/>
      <c r="L168" s="26"/>
    </row>
    <row r="169" spans="1:12" x14ac:dyDescent="0.25">
      <c r="A169" s="26"/>
      <c r="B169" s="26"/>
      <c r="C169" s="37"/>
      <c r="D169" s="37"/>
      <c r="E169" s="26"/>
      <c r="F169" s="26"/>
      <c r="G169" s="26"/>
      <c r="H169" s="26"/>
      <c r="I169" s="26"/>
      <c r="J169" s="26"/>
      <c r="K169" s="26"/>
      <c r="L169" s="26"/>
    </row>
    <row r="170" spans="1:12" x14ac:dyDescent="0.25">
      <c r="A170" s="26"/>
      <c r="B170" s="26"/>
      <c r="C170" s="37"/>
      <c r="D170" s="37"/>
      <c r="E170" s="26"/>
      <c r="F170" s="26"/>
      <c r="G170" s="26"/>
      <c r="H170" s="26"/>
      <c r="I170" s="26"/>
      <c r="J170" s="26"/>
      <c r="K170" s="26"/>
      <c r="L170" s="26"/>
    </row>
    <row r="171" spans="1:12" x14ac:dyDescent="0.25">
      <c r="A171" s="26"/>
      <c r="B171" s="26"/>
      <c r="C171" s="37"/>
      <c r="D171" s="37"/>
      <c r="E171" s="26"/>
      <c r="F171" s="26"/>
      <c r="G171" s="26"/>
      <c r="H171" s="26"/>
      <c r="I171" s="26"/>
      <c r="J171" s="26"/>
      <c r="K171" s="26"/>
      <c r="L171" s="26"/>
    </row>
    <row r="172" spans="1:12" x14ac:dyDescent="0.25">
      <c r="A172" s="26"/>
      <c r="B172" s="26"/>
      <c r="C172" s="37"/>
      <c r="D172" s="37"/>
      <c r="E172" s="26"/>
      <c r="F172" s="26"/>
      <c r="G172" s="26"/>
      <c r="H172" s="26"/>
      <c r="I172" s="26"/>
      <c r="J172" s="26"/>
      <c r="K172" s="26"/>
      <c r="L172" s="26"/>
    </row>
    <row r="173" spans="1:12" x14ac:dyDescent="0.25">
      <c r="A173" s="26"/>
      <c r="B173" s="26"/>
      <c r="C173" s="37"/>
      <c r="D173" s="37"/>
      <c r="E173" s="26"/>
      <c r="F173" s="26"/>
      <c r="G173" s="26"/>
      <c r="H173" s="26"/>
      <c r="I173" s="26"/>
      <c r="J173" s="26"/>
      <c r="K173" s="26"/>
      <c r="L173" s="26"/>
    </row>
    <row r="174" spans="1:12" x14ac:dyDescent="0.25">
      <c r="A174" s="26"/>
      <c r="B174" s="26"/>
      <c r="C174" s="37"/>
      <c r="D174" s="37"/>
      <c r="E174" s="26"/>
      <c r="F174" s="26"/>
      <c r="G174" s="26"/>
      <c r="H174" s="26"/>
      <c r="I174" s="26"/>
      <c r="J174" s="26"/>
      <c r="K174" s="26"/>
      <c r="L174" s="26"/>
    </row>
    <row r="175" spans="1:12" x14ac:dyDescent="0.25">
      <c r="A175" s="26"/>
      <c r="B175" s="26"/>
      <c r="C175" s="37"/>
      <c r="D175" s="37"/>
      <c r="E175" s="26"/>
      <c r="F175" s="26"/>
      <c r="G175" s="26"/>
      <c r="H175" s="26"/>
      <c r="I175" s="26"/>
      <c r="J175" s="26"/>
      <c r="K175" s="26"/>
      <c r="L175" s="26"/>
    </row>
    <row r="176" spans="1:12" x14ac:dyDescent="0.25">
      <c r="A176" s="26"/>
      <c r="B176" s="26"/>
      <c r="C176" s="37"/>
      <c r="D176" s="37"/>
      <c r="E176" s="26"/>
      <c r="F176" s="26"/>
      <c r="G176" s="26"/>
      <c r="H176" s="26"/>
      <c r="I176" s="26"/>
      <c r="J176" s="26"/>
      <c r="K176" s="26"/>
      <c r="L176" s="26"/>
    </row>
    <row r="177" spans="1:12" x14ac:dyDescent="0.25">
      <c r="A177" s="26"/>
      <c r="B177" s="26"/>
      <c r="C177" s="37"/>
      <c r="D177" s="37"/>
      <c r="E177" s="26"/>
      <c r="F177" s="26"/>
      <c r="G177" s="26"/>
      <c r="H177" s="26"/>
      <c r="I177" s="26"/>
      <c r="J177" s="26"/>
      <c r="K177" s="26"/>
      <c r="L177" s="26"/>
    </row>
    <row r="178" spans="1:12" x14ac:dyDescent="0.25">
      <c r="A178" s="26"/>
      <c r="B178" s="26"/>
      <c r="C178" s="37"/>
      <c r="D178" s="37"/>
      <c r="E178" s="26"/>
      <c r="F178" s="26"/>
      <c r="G178" s="26"/>
      <c r="H178" s="26"/>
      <c r="I178" s="26"/>
      <c r="J178" s="26"/>
      <c r="K178" s="26"/>
      <c r="L178" s="26"/>
    </row>
    <row r="179" spans="1:12" x14ac:dyDescent="0.25">
      <c r="A179" s="26"/>
      <c r="B179" s="26"/>
      <c r="C179" s="37"/>
      <c r="D179" s="37"/>
      <c r="E179" s="26"/>
      <c r="F179" s="26"/>
      <c r="G179" s="26"/>
      <c r="H179" s="26"/>
      <c r="I179" s="26"/>
      <c r="J179" s="26"/>
      <c r="K179" s="26"/>
      <c r="L179" s="26"/>
    </row>
    <row r="180" spans="1:12" x14ac:dyDescent="0.25">
      <c r="A180" s="26"/>
      <c r="B180" s="26"/>
      <c r="C180" s="37"/>
      <c r="D180" s="37"/>
      <c r="E180" s="26"/>
      <c r="F180" s="26"/>
      <c r="G180" s="26"/>
      <c r="H180" s="26"/>
      <c r="I180" s="26"/>
      <c r="J180" s="26"/>
      <c r="K180" s="26"/>
      <c r="L180" s="26"/>
    </row>
    <row r="181" spans="1:12" x14ac:dyDescent="0.25">
      <c r="A181" s="26"/>
      <c r="B181" s="26"/>
      <c r="C181" s="37"/>
      <c r="D181" s="37"/>
      <c r="E181" s="26"/>
      <c r="F181" s="26"/>
      <c r="G181" s="26"/>
      <c r="H181" s="26"/>
      <c r="I181" s="26"/>
      <c r="J181" s="26"/>
      <c r="K181" s="26"/>
      <c r="L181" s="26"/>
    </row>
    <row r="182" spans="1:12" x14ac:dyDescent="0.25">
      <c r="A182" s="26"/>
      <c r="B182" s="26"/>
      <c r="C182" s="37"/>
      <c r="D182" s="37"/>
      <c r="E182" s="26"/>
      <c r="F182" s="26"/>
      <c r="G182" s="26"/>
      <c r="H182" s="26"/>
      <c r="I182" s="26"/>
      <c r="J182" s="26"/>
      <c r="K182" s="26"/>
      <c r="L182" s="26"/>
    </row>
    <row r="183" spans="1:12" x14ac:dyDescent="0.25">
      <c r="A183" s="26"/>
      <c r="B183" s="26"/>
      <c r="C183" s="37"/>
      <c r="D183" s="37"/>
      <c r="E183" s="26"/>
      <c r="F183" s="26"/>
      <c r="G183" s="26"/>
      <c r="H183" s="26"/>
      <c r="I183" s="26"/>
      <c r="J183" s="26"/>
      <c r="K183" s="26"/>
      <c r="L183" s="26"/>
    </row>
    <row r="184" spans="1:12" x14ac:dyDescent="0.25">
      <c r="A184" s="26"/>
      <c r="B184" s="26"/>
      <c r="C184" s="37"/>
      <c r="D184" s="37"/>
      <c r="E184" s="26"/>
      <c r="F184" s="26"/>
      <c r="G184" s="26"/>
      <c r="H184" s="26"/>
      <c r="I184" s="26"/>
      <c r="J184" s="26"/>
      <c r="K184" s="26"/>
      <c r="L184" s="26"/>
    </row>
    <row r="185" spans="1:12" x14ac:dyDescent="0.25">
      <c r="A185" s="26"/>
      <c r="B185" s="26"/>
      <c r="C185" s="37"/>
      <c r="D185" s="37"/>
      <c r="E185" s="26"/>
      <c r="F185" s="26"/>
      <c r="G185" s="26"/>
      <c r="H185" s="26"/>
      <c r="I185" s="26"/>
      <c r="J185" s="26"/>
      <c r="K185" s="26"/>
      <c r="L185" s="26"/>
    </row>
    <row r="186" spans="1:12" x14ac:dyDescent="0.25">
      <c r="A186" s="26"/>
      <c r="B186" s="26"/>
      <c r="C186" s="37"/>
      <c r="D186" s="37"/>
      <c r="E186" s="26"/>
      <c r="F186" s="26"/>
      <c r="G186" s="26"/>
      <c r="H186" s="26"/>
      <c r="I186" s="26"/>
      <c r="J186" s="26"/>
      <c r="K186" s="26"/>
      <c r="L186" s="26"/>
    </row>
    <row r="187" spans="1:12" x14ac:dyDescent="0.25">
      <c r="A187" s="26"/>
      <c r="B187" s="26"/>
      <c r="C187" s="37"/>
      <c r="D187" s="37"/>
      <c r="E187" s="26"/>
      <c r="F187" s="26"/>
      <c r="G187" s="26"/>
      <c r="H187" s="26"/>
      <c r="I187" s="26"/>
      <c r="J187" s="26"/>
      <c r="K187" s="26"/>
      <c r="L187" s="26"/>
    </row>
    <row r="188" spans="1:12" x14ac:dyDescent="0.25">
      <c r="A188" s="26"/>
      <c r="B188" s="26"/>
      <c r="C188" s="37"/>
      <c r="D188" s="37"/>
      <c r="E188" s="26"/>
      <c r="F188" s="26"/>
      <c r="G188" s="26"/>
      <c r="H188" s="26"/>
      <c r="I188" s="26"/>
      <c r="J188" s="26"/>
      <c r="K188" s="26"/>
      <c r="L188" s="26"/>
    </row>
    <row r="189" spans="1:12" x14ac:dyDescent="0.25">
      <c r="A189" s="26"/>
      <c r="B189" s="26"/>
      <c r="C189" s="37"/>
      <c r="D189" s="37"/>
      <c r="E189" s="26"/>
      <c r="F189" s="26"/>
      <c r="G189" s="26"/>
      <c r="H189" s="26"/>
      <c r="I189" s="26"/>
      <c r="J189" s="26"/>
      <c r="K189" s="26"/>
      <c r="L189" s="26"/>
    </row>
    <row r="190" spans="1:12" x14ac:dyDescent="0.25">
      <c r="A190" s="26"/>
      <c r="B190" s="26"/>
      <c r="C190" s="37"/>
      <c r="D190" s="37"/>
      <c r="E190" s="26"/>
      <c r="F190" s="26"/>
      <c r="G190" s="26"/>
      <c r="H190" s="26"/>
      <c r="I190" s="26"/>
      <c r="J190" s="26"/>
      <c r="K190" s="26"/>
      <c r="L190" s="26"/>
    </row>
    <row r="191" spans="1:12" x14ac:dyDescent="0.25">
      <c r="A191" s="26"/>
      <c r="B191" s="26"/>
      <c r="C191" s="37"/>
      <c r="D191" s="37"/>
      <c r="E191" s="26"/>
      <c r="F191" s="26"/>
      <c r="G191" s="26"/>
      <c r="H191" s="26"/>
      <c r="I191" s="26"/>
      <c r="J191" s="26"/>
      <c r="K191" s="26"/>
      <c r="L191" s="26"/>
    </row>
    <row r="192" spans="1:12" x14ac:dyDescent="0.25">
      <c r="A192" s="26"/>
      <c r="B192" s="26"/>
      <c r="C192" s="37"/>
      <c r="D192" s="37"/>
      <c r="E192" s="26"/>
      <c r="F192" s="26"/>
      <c r="G192" s="26"/>
      <c r="H192" s="26"/>
      <c r="I192" s="26"/>
      <c r="J192" s="26"/>
      <c r="K192" s="26"/>
      <c r="L192" s="26"/>
    </row>
    <row r="193" spans="1:12" x14ac:dyDescent="0.25">
      <c r="A193" s="26"/>
      <c r="B193" s="26"/>
      <c r="C193" s="37"/>
      <c r="D193" s="37"/>
      <c r="E193" s="26"/>
      <c r="F193" s="26"/>
      <c r="G193" s="26"/>
      <c r="H193" s="26"/>
      <c r="I193" s="26"/>
      <c r="J193" s="26"/>
      <c r="K193" s="26"/>
      <c r="L193" s="26"/>
    </row>
    <row r="194" spans="1:12" x14ac:dyDescent="0.25">
      <c r="A194" s="26"/>
      <c r="B194" s="26"/>
      <c r="C194" s="37"/>
      <c r="D194" s="37"/>
      <c r="E194" s="26"/>
      <c r="F194" s="26"/>
      <c r="G194" s="26"/>
      <c r="H194" s="26"/>
      <c r="I194" s="26"/>
      <c r="J194" s="26"/>
      <c r="K194" s="26"/>
      <c r="L194" s="26"/>
    </row>
    <row r="195" spans="1:12" x14ac:dyDescent="0.25">
      <c r="A195" s="26"/>
      <c r="B195" s="26"/>
      <c r="C195" s="37"/>
      <c r="D195" s="37"/>
      <c r="E195" s="26"/>
      <c r="F195" s="26"/>
      <c r="G195" s="26"/>
      <c r="H195" s="26"/>
      <c r="I195" s="26"/>
      <c r="J195" s="26"/>
      <c r="K195" s="26"/>
      <c r="L195" s="26"/>
    </row>
    <row r="196" spans="1:12" x14ac:dyDescent="0.25">
      <c r="A196" s="26"/>
      <c r="B196" s="26"/>
      <c r="C196" s="37"/>
      <c r="D196" s="37"/>
      <c r="E196" s="26"/>
      <c r="F196" s="26"/>
      <c r="G196" s="26"/>
      <c r="H196" s="26"/>
      <c r="I196" s="26"/>
      <c r="J196" s="26"/>
      <c r="K196" s="26"/>
      <c r="L196" s="26"/>
    </row>
    <row r="197" spans="1:12" x14ac:dyDescent="0.25">
      <c r="A197" s="26"/>
      <c r="B197" s="26"/>
      <c r="C197" s="37"/>
      <c r="D197" s="37"/>
      <c r="E197" s="26"/>
      <c r="F197" s="26"/>
      <c r="G197" s="26"/>
      <c r="H197" s="26"/>
      <c r="I197" s="26"/>
      <c r="J197" s="26"/>
      <c r="K197" s="26"/>
      <c r="L197" s="26"/>
    </row>
    <row r="198" spans="1:12" x14ac:dyDescent="0.25">
      <c r="A198" s="26"/>
      <c r="B198" s="26"/>
      <c r="C198" s="37"/>
      <c r="D198" s="37"/>
      <c r="E198" s="26"/>
      <c r="F198" s="26"/>
      <c r="G198" s="26"/>
      <c r="H198" s="26"/>
      <c r="I198" s="26"/>
      <c r="J198" s="26"/>
      <c r="K198" s="26"/>
      <c r="L198" s="26"/>
    </row>
    <row r="199" spans="1:12" x14ac:dyDescent="0.25">
      <c r="A199" s="26"/>
      <c r="B199" s="26"/>
      <c r="C199" s="37"/>
      <c r="D199" s="37"/>
      <c r="E199" s="26"/>
      <c r="F199" s="26"/>
      <c r="G199" s="26"/>
      <c r="H199" s="26"/>
      <c r="I199" s="26"/>
      <c r="J199" s="26"/>
      <c r="K199" s="26"/>
      <c r="L199" s="26"/>
    </row>
    <row r="200" spans="1:12" x14ac:dyDescent="0.25">
      <c r="A200" s="26"/>
      <c r="B200" s="26"/>
      <c r="C200" s="37"/>
      <c r="D200" s="37"/>
      <c r="E200" s="26"/>
      <c r="F200" s="26"/>
      <c r="G200" s="26"/>
      <c r="H200" s="26"/>
      <c r="I200" s="26"/>
      <c r="J200" s="26"/>
      <c r="K200" s="26"/>
      <c r="L200" s="26"/>
    </row>
    <row r="201" spans="1:12" x14ac:dyDescent="0.25">
      <c r="A201" s="26"/>
      <c r="B201" s="26"/>
      <c r="C201" s="37"/>
      <c r="D201" s="37"/>
      <c r="E201" s="26"/>
      <c r="F201" s="26"/>
      <c r="G201" s="26"/>
      <c r="H201" s="26"/>
      <c r="I201" s="26"/>
      <c r="J201" s="26"/>
      <c r="K201" s="26"/>
      <c r="L201" s="26"/>
    </row>
    <row r="202" spans="1:12" x14ac:dyDescent="0.25">
      <c r="A202" s="26"/>
      <c r="B202" s="26"/>
      <c r="C202" s="37"/>
      <c r="D202" s="37"/>
      <c r="E202" s="26"/>
      <c r="F202" s="26"/>
      <c r="G202" s="26"/>
      <c r="H202" s="26"/>
      <c r="I202" s="26"/>
      <c r="J202" s="26"/>
      <c r="K202" s="26"/>
      <c r="L202" s="26"/>
    </row>
    <row r="203" spans="1:12" x14ac:dyDescent="0.25">
      <c r="A203" s="26"/>
      <c r="B203" s="26"/>
      <c r="C203" s="37"/>
      <c r="D203" s="37"/>
      <c r="E203" s="26"/>
      <c r="F203" s="26"/>
      <c r="G203" s="26"/>
      <c r="H203" s="26"/>
      <c r="I203" s="26"/>
      <c r="J203" s="26"/>
      <c r="K203" s="26"/>
      <c r="L203" s="26"/>
    </row>
    <row r="204" spans="1:12" x14ac:dyDescent="0.25">
      <c r="A204" s="26"/>
      <c r="B204" s="26"/>
      <c r="C204" s="37"/>
      <c r="D204" s="37"/>
      <c r="E204" s="26"/>
      <c r="F204" s="26"/>
      <c r="G204" s="26"/>
      <c r="H204" s="26"/>
      <c r="I204" s="26"/>
      <c r="J204" s="26"/>
      <c r="K204" s="26"/>
      <c r="L204" s="26"/>
    </row>
    <row r="205" spans="1:12" x14ac:dyDescent="0.25">
      <c r="A205" s="26"/>
      <c r="B205" s="26"/>
      <c r="C205" s="37"/>
      <c r="D205" s="37"/>
      <c r="E205" s="26"/>
      <c r="F205" s="26"/>
      <c r="G205" s="26"/>
      <c r="H205" s="26"/>
      <c r="I205" s="26"/>
      <c r="J205" s="26"/>
      <c r="K205" s="26"/>
      <c r="L205" s="26"/>
    </row>
    <row r="206" spans="1:12" x14ac:dyDescent="0.25">
      <c r="A206" s="26"/>
      <c r="B206" s="26"/>
      <c r="C206" s="37"/>
      <c r="D206" s="37"/>
      <c r="E206" s="26"/>
      <c r="F206" s="26"/>
      <c r="G206" s="26"/>
      <c r="H206" s="26"/>
      <c r="I206" s="26"/>
      <c r="J206" s="26"/>
      <c r="K206" s="26"/>
      <c r="L206" s="26"/>
    </row>
    <row r="207" spans="1:12" x14ac:dyDescent="0.25">
      <c r="A207" s="26"/>
      <c r="B207" s="26"/>
      <c r="C207" s="37"/>
      <c r="D207" s="37"/>
      <c r="E207" s="26"/>
      <c r="F207" s="26"/>
      <c r="G207" s="26"/>
      <c r="H207" s="26"/>
      <c r="I207" s="26"/>
      <c r="J207" s="26"/>
      <c r="K207" s="26"/>
      <c r="L207" s="26"/>
    </row>
    <row r="208" spans="1:12" x14ac:dyDescent="0.25">
      <c r="A208" s="26"/>
      <c r="B208" s="26"/>
      <c r="C208" s="37"/>
      <c r="D208" s="37"/>
      <c r="E208" s="26"/>
      <c r="F208" s="26"/>
      <c r="G208" s="26"/>
      <c r="H208" s="26"/>
      <c r="I208" s="26"/>
      <c r="J208" s="26"/>
      <c r="K208" s="26"/>
      <c r="L208" s="26"/>
    </row>
    <row r="209" spans="1:12" x14ac:dyDescent="0.25">
      <c r="A209" s="26"/>
      <c r="B209" s="26"/>
      <c r="C209" s="37"/>
      <c r="D209" s="37"/>
      <c r="E209" s="26"/>
      <c r="F209" s="26"/>
      <c r="G209" s="26"/>
      <c r="H209" s="26"/>
      <c r="I209" s="26"/>
      <c r="J209" s="26"/>
      <c r="K209" s="26"/>
      <c r="L209" s="26"/>
    </row>
    <row r="210" spans="1:12" x14ac:dyDescent="0.25">
      <c r="A210" s="26"/>
      <c r="B210" s="26"/>
      <c r="C210" s="37"/>
      <c r="D210" s="37"/>
      <c r="E210" s="26"/>
      <c r="F210" s="26"/>
      <c r="G210" s="26"/>
      <c r="H210" s="26"/>
      <c r="I210" s="26"/>
      <c r="J210" s="26"/>
      <c r="K210" s="26"/>
      <c r="L210" s="26"/>
    </row>
    <row r="211" spans="1:12" x14ac:dyDescent="0.25">
      <c r="A211" s="26"/>
      <c r="B211" s="26"/>
      <c r="C211" s="37"/>
      <c r="D211" s="37"/>
      <c r="E211" s="26"/>
      <c r="F211" s="26"/>
      <c r="G211" s="26"/>
      <c r="H211" s="26"/>
      <c r="I211" s="26"/>
      <c r="J211" s="26"/>
      <c r="K211" s="26"/>
      <c r="L211" s="26"/>
    </row>
    <row r="212" spans="1:12" x14ac:dyDescent="0.25">
      <c r="A212" s="26"/>
      <c r="B212" s="26"/>
      <c r="C212" s="37"/>
      <c r="D212" s="37"/>
      <c r="E212" s="26"/>
      <c r="F212" s="26"/>
      <c r="G212" s="26"/>
      <c r="H212" s="26"/>
      <c r="I212" s="26"/>
      <c r="J212" s="26"/>
      <c r="K212" s="26"/>
      <c r="L212" s="26"/>
    </row>
    <row r="213" spans="1:12" x14ac:dyDescent="0.25">
      <c r="A213" s="26"/>
      <c r="B213" s="26"/>
      <c r="C213" s="37"/>
      <c r="D213" s="37"/>
      <c r="E213" s="26"/>
      <c r="F213" s="26"/>
      <c r="G213" s="26"/>
      <c r="H213" s="26"/>
      <c r="I213" s="26"/>
      <c r="J213" s="26"/>
      <c r="K213" s="26"/>
      <c r="L213" s="26"/>
    </row>
    <row r="214" spans="1:12" x14ac:dyDescent="0.25">
      <c r="A214" s="26"/>
      <c r="B214" s="26"/>
      <c r="C214" s="37"/>
      <c r="D214" s="37"/>
      <c r="E214" s="26"/>
      <c r="F214" s="26"/>
      <c r="G214" s="26"/>
      <c r="H214" s="26"/>
      <c r="I214" s="26"/>
      <c r="J214" s="26"/>
      <c r="K214" s="26"/>
      <c r="L214" s="26"/>
    </row>
    <row r="215" spans="1:12" x14ac:dyDescent="0.25">
      <c r="A215" s="26"/>
      <c r="B215" s="26"/>
      <c r="C215" s="37"/>
      <c r="D215" s="37"/>
      <c r="E215" s="26"/>
      <c r="F215" s="26"/>
      <c r="G215" s="26"/>
      <c r="H215" s="26"/>
      <c r="I215" s="26"/>
      <c r="J215" s="26"/>
      <c r="K215" s="26"/>
      <c r="L215" s="26"/>
    </row>
    <row r="216" spans="1:12" x14ac:dyDescent="0.25">
      <c r="A216" s="26"/>
      <c r="B216" s="26"/>
      <c r="C216" s="37"/>
      <c r="D216" s="37"/>
      <c r="E216" s="26"/>
      <c r="F216" s="26"/>
      <c r="G216" s="26"/>
      <c r="H216" s="26"/>
      <c r="I216" s="26"/>
      <c r="J216" s="26"/>
      <c r="K216" s="26"/>
      <c r="L216" s="26"/>
    </row>
    <row r="217" spans="1:12" x14ac:dyDescent="0.25">
      <c r="A217" s="26"/>
      <c r="B217" s="26"/>
      <c r="C217" s="37"/>
      <c r="D217" s="37"/>
      <c r="E217" s="26"/>
      <c r="F217" s="26"/>
      <c r="G217" s="26"/>
      <c r="H217" s="26"/>
      <c r="I217" s="26"/>
      <c r="J217" s="26"/>
      <c r="K217" s="26"/>
      <c r="L217" s="26"/>
    </row>
    <row r="218" spans="1:12" x14ac:dyDescent="0.25">
      <c r="A218" s="26"/>
      <c r="B218" s="26"/>
      <c r="C218" s="37"/>
      <c r="D218" s="37"/>
      <c r="E218" s="26"/>
      <c r="F218" s="26"/>
      <c r="G218" s="26"/>
      <c r="H218" s="26"/>
      <c r="I218" s="26"/>
      <c r="J218" s="26"/>
      <c r="K218" s="26"/>
      <c r="L218" s="26"/>
    </row>
    <row r="219" spans="1:12" x14ac:dyDescent="0.25">
      <c r="A219" s="26"/>
      <c r="B219" s="26"/>
      <c r="C219" s="37"/>
      <c r="D219" s="37"/>
      <c r="E219" s="26"/>
      <c r="F219" s="26"/>
      <c r="G219" s="26"/>
      <c r="H219" s="26"/>
      <c r="I219" s="26"/>
      <c r="J219" s="26"/>
      <c r="K219" s="26"/>
      <c r="L219" s="26"/>
    </row>
    <row r="220" spans="1:12" x14ac:dyDescent="0.25">
      <c r="A220" s="26"/>
      <c r="B220" s="26"/>
      <c r="C220" s="37"/>
      <c r="D220" s="37"/>
      <c r="E220" s="26"/>
      <c r="F220" s="26"/>
      <c r="G220" s="26"/>
      <c r="H220" s="26"/>
      <c r="I220" s="26"/>
      <c r="J220" s="26"/>
      <c r="K220" s="26"/>
      <c r="L220" s="26"/>
    </row>
    <row r="221" spans="1:12" x14ac:dyDescent="0.25">
      <c r="A221" s="26"/>
      <c r="B221" s="26"/>
      <c r="C221" s="37"/>
      <c r="D221" s="37"/>
      <c r="E221" s="26"/>
      <c r="F221" s="26"/>
      <c r="G221" s="26"/>
      <c r="H221" s="26"/>
      <c r="I221" s="26"/>
      <c r="J221" s="26"/>
      <c r="K221" s="26"/>
      <c r="L221" s="26"/>
    </row>
    <row r="222" spans="1:12" x14ac:dyDescent="0.25">
      <c r="A222" s="26"/>
      <c r="B222" s="26"/>
      <c r="C222" s="37"/>
      <c r="D222" s="37"/>
      <c r="E222" s="26"/>
      <c r="F222" s="26"/>
      <c r="G222" s="26"/>
      <c r="H222" s="26"/>
      <c r="I222" s="26"/>
      <c r="J222" s="26"/>
      <c r="K222" s="26"/>
      <c r="L222" s="26"/>
    </row>
    <row r="223" spans="1:12" x14ac:dyDescent="0.25">
      <c r="A223" s="26"/>
      <c r="B223" s="26"/>
      <c r="C223" s="37"/>
      <c r="D223" s="37"/>
      <c r="E223" s="26"/>
      <c r="F223" s="26"/>
      <c r="G223" s="26"/>
      <c r="H223" s="26"/>
      <c r="I223" s="26"/>
      <c r="J223" s="26"/>
      <c r="K223" s="26"/>
      <c r="L223" s="26"/>
    </row>
    <row r="224" spans="1:12" x14ac:dyDescent="0.25">
      <c r="A224" s="26"/>
      <c r="B224" s="26"/>
      <c r="C224" s="37"/>
      <c r="D224" s="37"/>
      <c r="E224" s="26"/>
      <c r="F224" s="26"/>
      <c r="G224" s="26"/>
      <c r="H224" s="26"/>
      <c r="I224" s="26"/>
      <c r="J224" s="26"/>
      <c r="K224" s="26"/>
      <c r="L224" s="26"/>
    </row>
    <row r="225" spans="1:12" x14ac:dyDescent="0.25">
      <c r="A225" s="26"/>
      <c r="B225" s="26"/>
      <c r="C225" s="37"/>
      <c r="D225" s="37"/>
      <c r="E225" s="26"/>
      <c r="F225" s="26"/>
      <c r="G225" s="26"/>
      <c r="H225" s="26"/>
      <c r="I225" s="26"/>
      <c r="J225" s="26"/>
      <c r="K225" s="26"/>
      <c r="L225" s="26"/>
    </row>
    <row r="226" spans="1:12" x14ac:dyDescent="0.25">
      <c r="A226" s="26"/>
      <c r="B226" s="26"/>
      <c r="C226" s="37"/>
      <c r="D226" s="37"/>
      <c r="E226" s="26"/>
      <c r="F226" s="26"/>
      <c r="G226" s="26"/>
      <c r="H226" s="26"/>
      <c r="I226" s="26"/>
      <c r="J226" s="26"/>
      <c r="K226" s="26"/>
      <c r="L226" s="26"/>
    </row>
    <row r="227" spans="1:12" x14ac:dyDescent="0.25">
      <c r="A227" s="26"/>
      <c r="B227" s="26"/>
      <c r="C227" s="37"/>
      <c r="D227" s="37"/>
      <c r="E227" s="26"/>
      <c r="F227" s="26"/>
      <c r="G227" s="26"/>
      <c r="H227" s="26"/>
      <c r="I227" s="26"/>
      <c r="J227" s="26"/>
      <c r="K227" s="26"/>
      <c r="L227" s="26"/>
    </row>
    <row r="228" spans="1:12" x14ac:dyDescent="0.25">
      <c r="A228" s="26"/>
      <c r="B228" s="26"/>
      <c r="C228" s="37"/>
      <c r="D228" s="37"/>
      <c r="E228" s="26"/>
      <c r="F228" s="26"/>
      <c r="G228" s="26"/>
      <c r="H228" s="26"/>
      <c r="I228" s="26"/>
      <c r="J228" s="26"/>
      <c r="K228" s="26"/>
      <c r="L228" s="26"/>
    </row>
    <row r="229" spans="1:12" x14ac:dyDescent="0.25">
      <c r="A229" s="26"/>
      <c r="B229" s="26"/>
      <c r="C229" s="37"/>
      <c r="D229" s="37"/>
      <c r="E229" s="26"/>
      <c r="F229" s="26"/>
      <c r="G229" s="26"/>
      <c r="H229" s="26"/>
      <c r="I229" s="26"/>
      <c r="J229" s="26"/>
      <c r="K229" s="26"/>
      <c r="L229" s="26"/>
    </row>
    <row r="230" spans="1:12" x14ac:dyDescent="0.25">
      <c r="A230" s="26"/>
      <c r="B230" s="26"/>
      <c r="C230" s="37"/>
      <c r="D230" s="37"/>
      <c r="E230" s="26"/>
      <c r="F230" s="26"/>
      <c r="G230" s="26"/>
      <c r="H230" s="26"/>
      <c r="I230" s="26"/>
      <c r="J230" s="26"/>
      <c r="K230" s="26"/>
      <c r="L230" s="26"/>
    </row>
    <row r="231" spans="1:12" x14ac:dyDescent="0.25">
      <c r="A231" s="26"/>
      <c r="B231" s="26"/>
      <c r="C231" s="37"/>
      <c r="D231" s="37"/>
      <c r="E231" s="26"/>
      <c r="F231" s="26"/>
      <c r="G231" s="26"/>
      <c r="H231" s="26"/>
      <c r="I231" s="26"/>
      <c r="J231" s="26"/>
      <c r="K231" s="26"/>
      <c r="L231" s="26"/>
    </row>
    <row r="232" spans="1:12" x14ac:dyDescent="0.25">
      <c r="A232" s="26"/>
      <c r="B232" s="26"/>
      <c r="C232" s="37"/>
      <c r="D232" s="37"/>
      <c r="E232" s="26"/>
      <c r="F232" s="26"/>
      <c r="G232" s="26"/>
      <c r="H232" s="26"/>
      <c r="I232" s="26"/>
      <c r="J232" s="26"/>
      <c r="K232" s="26"/>
      <c r="L232" s="26"/>
    </row>
    <row r="233" spans="1:12" x14ac:dyDescent="0.25">
      <c r="A233" s="26"/>
      <c r="B233" s="26"/>
      <c r="C233" s="37"/>
      <c r="D233" s="37"/>
      <c r="E233" s="26"/>
      <c r="F233" s="26"/>
      <c r="G233" s="26"/>
      <c r="H233" s="26"/>
      <c r="I233" s="26"/>
      <c r="J233" s="26"/>
      <c r="K233" s="26"/>
      <c r="L233" s="26"/>
    </row>
    <row r="234" spans="1:12" x14ac:dyDescent="0.25">
      <c r="A234" s="26"/>
      <c r="B234" s="26"/>
      <c r="C234" s="37"/>
      <c r="D234" s="37"/>
      <c r="E234" s="26"/>
      <c r="F234" s="26"/>
      <c r="G234" s="26"/>
      <c r="H234" s="26"/>
      <c r="I234" s="26"/>
      <c r="J234" s="26"/>
      <c r="K234" s="26"/>
      <c r="L234" s="26"/>
    </row>
    <row r="235" spans="1:12" x14ac:dyDescent="0.25">
      <c r="A235" s="26"/>
      <c r="B235" s="26"/>
      <c r="C235" s="37"/>
      <c r="D235" s="37"/>
      <c r="E235" s="26"/>
      <c r="F235" s="26"/>
      <c r="G235" s="26"/>
      <c r="H235" s="26"/>
      <c r="I235" s="26"/>
      <c r="J235" s="26"/>
      <c r="K235" s="26"/>
      <c r="L235" s="26"/>
    </row>
    <row r="236" spans="1:12" x14ac:dyDescent="0.25">
      <c r="A236" s="26"/>
      <c r="B236" s="26"/>
      <c r="C236" s="37"/>
      <c r="D236" s="37"/>
      <c r="E236" s="26"/>
      <c r="F236" s="26"/>
      <c r="G236" s="26"/>
      <c r="H236" s="26"/>
      <c r="I236" s="26"/>
      <c r="J236" s="26"/>
      <c r="K236" s="26"/>
      <c r="L236" s="26"/>
    </row>
    <row r="237" spans="1:12" x14ac:dyDescent="0.25">
      <c r="A237" s="26"/>
      <c r="B237" s="26"/>
      <c r="C237" s="37"/>
      <c r="D237" s="37"/>
      <c r="E237" s="26"/>
      <c r="F237" s="26"/>
      <c r="G237" s="26"/>
      <c r="H237" s="26"/>
      <c r="I237" s="26"/>
      <c r="J237" s="26"/>
      <c r="K237" s="26"/>
      <c r="L237" s="26"/>
    </row>
    <row r="238" spans="1:12" x14ac:dyDescent="0.25">
      <c r="A238" s="26"/>
      <c r="B238" s="26"/>
      <c r="C238" s="37"/>
      <c r="D238" s="37"/>
      <c r="E238" s="26"/>
      <c r="F238" s="26"/>
      <c r="G238" s="26"/>
      <c r="H238" s="26"/>
      <c r="I238" s="26"/>
      <c r="J238" s="26"/>
      <c r="K238" s="26"/>
      <c r="L238" s="26"/>
    </row>
    <row r="239" spans="1:12" x14ac:dyDescent="0.25">
      <c r="A239" s="26"/>
      <c r="B239" s="26"/>
      <c r="C239" s="37"/>
      <c r="D239" s="37"/>
      <c r="E239" s="26"/>
      <c r="F239" s="26"/>
      <c r="G239" s="26"/>
      <c r="H239" s="26"/>
      <c r="I239" s="26"/>
      <c r="J239" s="26"/>
      <c r="K239" s="26"/>
      <c r="L239" s="26"/>
    </row>
    <row r="240" spans="1:12" x14ac:dyDescent="0.25">
      <c r="A240" s="26"/>
      <c r="B240" s="26"/>
      <c r="C240" s="37"/>
      <c r="D240" s="37"/>
      <c r="E240" s="26"/>
      <c r="F240" s="26"/>
      <c r="G240" s="26"/>
      <c r="H240" s="26"/>
      <c r="I240" s="26"/>
      <c r="J240" s="26"/>
      <c r="K240" s="26"/>
      <c r="L240" s="26"/>
    </row>
    <row r="241" spans="1:12" x14ac:dyDescent="0.25">
      <c r="A241" s="26"/>
      <c r="B241" s="26"/>
      <c r="C241" s="37"/>
      <c r="D241" s="37"/>
      <c r="E241" s="26"/>
      <c r="F241" s="26"/>
      <c r="G241" s="26"/>
      <c r="H241" s="26"/>
      <c r="I241" s="26"/>
      <c r="J241" s="26"/>
      <c r="K241" s="26"/>
      <c r="L241" s="26"/>
    </row>
    <row r="242" spans="1:12" x14ac:dyDescent="0.25">
      <c r="A242" s="26"/>
      <c r="B242" s="26"/>
      <c r="C242" s="37"/>
      <c r="D242" s="37"/>
      <c r="E242" s="26"/>
      <c r="F242" s="26"/>
      <c r="G242" s="26"/>
      <c r="H242" s="26"/>
      <c r="I242" s="26"/>
      <c r="J242" s="26"/>
      <c r="K242" s="26"/>
      <c r="L242" s="26"/>
    </row>
    <row r="243" spans="1:12" x14ac:dyDescent="0.25">
      <c r="A243" s="26"/>
      <c r="B243" s="26"/>
      <c r="C243" s="37"/>
      <c r="D243" s="37"/>
      <c r="E243" s="26"/>
      <c r="F243" s="26"/>
      <c r="G243" s="26"/>
      <c r="H243" s="26"/>
      <c r="I243" s="26"/>
      <c r="J243" s="26"/>
      <c r="K243" s="26"/>
      <c r="L243" s="26"/>
    </row>
    <row r="244" spans="1:12" x14ac:dyDescent="0.25">
      <c r="A244" s="26"/>
      <c r="B244" s="26"/>
      <c r="C244" s="37"/>
      <c r="D244" s="37"/>
      <c r="E244" s="26"/>
      <c r="F244" s="26"/>
      <c r="G244" s="26"/>
      <c r="H244" s="26"/>
      <c r="I244" s="26"/>
      <c r="J244" s="26"/>
      <c r="K244" s="26"/>
      <c r="L244" s="26"/>
    </row>
    <row r="245" spans="1:12" x14ac:dyDescent="0.25">
      <c r="A245" s="26"/>
      <c r="B245" s="26"/>
      <c r="C245" s="37"/>
      <c r="D245" s="37"/>
      <c r="E245" s="26"/>
      <c r="F245" s="26"/>
      <c r="G245" s="26"/>
      <c r="H245" s="26"/>
      <c r="I245" s="26"/>
      <c r="J245" s="26"/>
      <c r="K245" s="26"/>
      <c r="L245" s="26"/>
    </row>
    <row r="246" spans="1:12" x14ac:dyDescent="0.25">
      <c r="A246" s="26"/>
      <c r="B246" s="26"/>
      <c r="C246" s="37"/>
      <c r="D246" s="37"/>
      <c r="E246" s="26"/>
      <c r="F246" s="26"/>
      <c r="G246" s="26"/>
      <c r="H246" s="26"/>
      <c r="I246" s="26"/>
      <c r="J246" s="26"/>
      <c r="K246" s="26"/>
      <c r="L246" s="26"/>
    </row>
    <row r="247" spans="1:12" x14ac:dyDescent="0.25">
      <c r="A247" s="26"/>
      <c r="B247" s="26"/>
      <c r="C247" s="37"/>
      <c r="D247" s="37"/>
      <c r="E247" s="26"/>
      <c r="F247" s="26"/>
      <c r="G247" s="26"/>
      <c r="H247" s="26"/>
      <c r="I247" s="26"/>
      <c r="J247" s="26"/>
      <c r="K247" s="26"/>
      <c r="L247" s="26"/>
    </row>
    <row r="248" spans="1:12" x14ac:dyDescent="0.25">
      <c r="A248" s="26"/>
      <c r="B248" s="26"/>
      <c r="C248" s="37"/>
      <c r="D248" s="37"/>
      <c r="E248" s="26"/>
      <c r="F248" s="26"/>
      <c r="G248" s="26"/>
      <c r="H248" s="26"/>
      <c r="I248" s="26"/>
      <c r="J248" s="26"/>
      <c r="K248" s="26"/>
      <c r="L248" s="26"/>
    </row>
    <row r="249" spans="1:12" x14ac:dyDescent="0.25">
      <c r="A249" s="26"/>
      <c r="B249" s="26"/>
      <c r="C249" s="37"/>
      <c r="D249" s="37"/>
      <c r="E249" s="26"/>
      <c r="F249" s="26"/>
      <c r="G249" s="26"/>
      <c r="H249" s="26"/>
      <c r="I249" s="26"/>
      <c r="J249" s="26"/>
      <c r="K249" s="26"/>
      <c r="L249" s="26"/>
    </row>
    <row r="250" spans="1:12" x14ac:dyDescent="0.25">
      <c r="A250" s="26"/>
      <c r="B250" s="26"/>
      <c r="C250" s="37"/>
      <c r="D250" s="37"/>
      <c r="E250" s="26"/>
      <c r="F250" s="26"/>
      <c r="G250" s="26"/>
      <c r="H250" s="26"/>
      <c r="I250" s="26"/>
      <c r="J250" s="26"/>
      <c r="K250" s="26"/>
      <c r="L250" s="26"/>
    </row>
    <row r="251" spans="1:12" x14ac:dyDescent="0.25">
      <c r="A251" s="26"/>
      <c r="B251" s="26"/>
      <c r="C251" s="37"/>
      <c r="D251" s="37"/>
      <c r="E251" s="26"/>
      <c r="F251" s="26"/>
      <c r="G251" s="26"/>
      <c r="H251" s="26"/>
      <c r="I251" s="26"/>
      <c r="J251" s="26"/>
      <c r="K251" s="26"/>
      <c r="L251" s="26"/>
    </row>
    <row r="252" spans="1:12" x14ac:dyDescent="0.25">
      <c r="A252" s="26"/>
      <c r="B252" s="26"/>
      <c r="C252" s="37"/>
      <c r="D252" s="37"/>
      <c r="E252" s="26"/>
      <c r="F252" s="26"/>
      <c r="G252" s="26"/>
      <c r="H252" s="26"/>
      <c r="I252" s="26"/>
      <c r="J252" s="26"/>
      <c r="K252" s="26"/>
      <c r="L252" s="26"/>
    </row>
    <row r="253" spans="1:12" x14ac:dyDescent="0.25">
      <c r="A253" s="26"/>
      <c r="B253" s="26"/>
      <c r="C253" s="37"/>
      <c r="D253" s="37"/>
      <c r="E253" s="26"/>
      <c r="F253" s="26"/>
      <c r="G253" s="26"/>
      <c r="H253" s="26"/>
      <c r="I253" s="26"/>
      <c r="J253" s="26"/>
      <c r="K253" s="26"/>
      <c r="L253" s="26"/>
    </row>
    <row r="254" spans="1:12" x14ac:dyDescent="0.25">
      <c r="A254" s="26"/>
      <c r="B254" s="26"/>
      <c r="C254" s="37"/>
      <c r="D254" s="37"/>
      <c r="E254" s="26"/>
      <c r="F254" s="26"/>
      <c r="G254" s="26"/>
      <c r="H254" s="26"/>
      <c r="I254" s="26"/>
      <c r="J254" s="26"/>
      <c r="K254" s="26"/>
      <c r="L254" s="26"/>
    </row>
    <row r="255" spans="1:12" x14ac:dyDescent="0.25">
      <c r="A255" s="26"/>
      <c r="B255" s="26"/>
      <c r="C255" s="37"/>
      <c r="D255" s="37"/>
      <c r="E255" s="26"/>
      <c r="F255" s="26"/>
      <c r="G255" s="26"/>
      <c r="H255" s="26"/>
      <c r="I255" s="26"/>
      <c r="J255" s="26"/>
      <c r="K255" s="26"/>
      <c r="L255" s="26"/>
    </row>
    <row r="256" spans="1:12" x14ac:dyDescent="0.25">
      <c r="A256" s="26"/>
      <c r="B256" s="26"/>
      <c r="C256" s="37"/>
      <c r="D256" s="37"/>
      <c r="E256" s="26"/>
      <c r="F256" s="26"/>
      <c r="G256" s="26"/>
      <c r="H256" s="26"/>
      <c r="I256" s="26"/>
      <c r="J256" s="26"/>
      <c r="K256" s="26"/>
      <c r="L256" s="26"/>
    </row>
    <row r="257" spans="1:12" x14ac:dyDescent="0.25">
      <c r="A257" s="26"/>
      <c r="B257" s="26"/>
      <c r="C257" s="37"/>
      <c r="D257" s="37"/>
      <c r="E257" s="26"/>
      <c r="F257" s="26"/>
      <c r="G257" s="26"/>
      <c r="H257" s="26"/>
      <c r="I257" s="26"/>
      <c r="J257" s="26"/>
      <c r="K257" s="26"/>
      <c r="L257" s="26"/>
    </row>
    <row r="258" spans="1:12" x14ac:dyDescent="0.25">
      <c r="A258" s="26"/>
      <c r="B258" s="26"/>
      <c r="C258" s="37"/>
      <c r="D258" s="37"/>
      <c r="E258" s="26"/>
      <c r="F258" s="26"/>
      <c r="G258" s="26"/>
      <c r="H258" s="26"/>
      <c r="I258" s="26"/>
      <c r="J258" s="26"/>
      <c r="K258" s="26"/>
      <c r="L258" s="26"/>
    </row>
    <row r="259" spans="1:12" x14ac:dyDescent="0.25">
      <c r="A259" s="26"/>
      <c r="B259" s="26"/>
      <c r="C259" s="37"/>
      <c r="D259" s="37"/>
      <c r="E259" s="26"/>
      <c r="F259" s="26"/>
      <c r="G259" s="26"/>
      <c r="H259" s="26"/>
      <c r="I259" s="26"/>
      <c r="J259" s="26"/>
      <c r="K259" s="26"/>
      <c r="L259" s="26"/>
    </row>
    <row r="260" spans="1:12" x14ac:dyDescent="0.25">
      <c r="A260" s="26"/>
      <c r="B260" s="26"/>
      <c r="C260" s="37"/>
      <c r="D260" s="37"/>
      <c r="E260" s="26"/>
      <c r="F260" s="26"/>
      <c r="G260" s="26"/>
      <c r="H260" s="26"/>
      <c r="I260" s="26"/>
      <c r="J260" s="26"/>
      <c r="K260" s="26"/>
      <c r="L260" s="26"/>
    </row>
    <row r="261" spans="1:12" x14ac:dyDescent="0.25">
      <c r="A261" s="26"/>
      <c r="B261" s="26"/>
      <c r="C261" s="37"/>
      <c r="D261" s="37"/>
      <c r="E261" s="26"/>
      <c r="F261" s="26"/>
      <c r="G261" s="26"/>
      <c r="H261" s="26"/>
      <c r="I261" s="26"/>
      <c r="J261" s="26"/>
      <c r="K261" s="26"/>
      <c r="L261" s="26"/>
    </row>
    <row r="262" spans="1:12" x14ac:dyDescent="0.25">
      <c r="A262" s="26"/>
      <c r="B262" s="26"/>
      <c r="C262" s="37"/>
      <c r="D262" s="37"/>
      <c r="E262" s="26"/>
      <c r="F262" s="26"/>
      <c r="G262" s="26"/>
      <c r="H262" s="26"/>
      <c r="I262" s="26"/>
      <c r="J262" s="26"/>
      <c r="K262" s="26"/>
      <c r="L262" s="26"/>
    </row>
    <row r="263" spans="1:12" x14ac:dyDescent="0.25">
      <c r="A263" s="26"/>
      <c r="B263" s="26"/>
      <c r="C263" s="37"/>
      <c r="D263" s="37"/>
      <c r="E263" s="26"/>
      <c r="F263" s="26"/>
      <c r="G263" s="26"/>
      <c r="H263" s="26"/>
      <c r="I263" s="26"/>
      <c r="J263" s="26"/>
      <c r="K263" s="26"/>
      <c r="L263" s="26"/>
    </row>
    <row r="264" spans="1:12" x14ac:dyDescent="0.25">
      <c r="A264" s="26"/>
      <c r="B264" s="26"/>
      <c r="C264" s="37"/>
      <c r="D264" s="37"/>
      <c r="E264" s="26"/>
      <c r="F264" s="26"/>
      <c r="G264" s="26"/>
      <c r="H264" s="26"/>
      <c r="I264" s="26"/>
      <c r="J264" s="26"/>
      <c r="K264" s="26"/>
      <c r="L264" s="26"/>
    </row>
    <row r="265" spans="1:12" x14ac:dyDescent="0.25">
      <c r="A265" s="26"/>
      <c r="B265" s="26"/>
      <c r="C265" s="37"/>
      <c r="D265" s="37"/>
      <c r="E265" s="26"/>
      <c r="F265" s="26"/>
      <c r="G265" s="26"/>
      <c r="H265" s="26"/>
      <c r="I265" s="26"/>
      <c r="J265" s="26"/>
      <c r="K265" s="26"/>
      <c r="L265" s="26"/>
    </row>
    <row r="266" spans="1:12" x14ac:dyDescent="0.25">
      <c r="A266" s="26"/>
      <c r="B266" s="26"/>
      <c r="C266" s="37"/>
      <c r="D266" s="37"/>
      <c r="E266" s="26"/>
      <c r="F266" s="26"/>
      <c r="G266" s="26"/>
      <c r="H266" s="26"/>
      <c r="I266" s="26"/>
      <c r="J266" s="26"/>
      <c r="K266" s="26"/>
      <c r="L266" s="26"/>
    </row>
    <row r="267" spans="1:12" x14ac:dyDescent="0.25">
      <c r="A267" s="26"/>
      <c r="B267" s="26"/>
      <c r="C267" s="37"/>
      <c r="D267" s="37"/>
      <c r="E267" s="26"/>
      <c r="F267" s="26"/>
      <c r="G267" s="26"/>
      <c r="H267" s="26"/>
      <c r="I267" s="26"/>
      <c r="J267" s="26"/>
      <c r="K267" s="26"/>
      <c r="L267" s="26"/>
    </row>
    <row r="268" spans="1:12" x14ac:dyDescent="0.25">
      <c r="A268" s="26"/>
      <c r="B268" s="26"/>
      <c r="C268" s="37"/>
      <c r="D268" s="37"/>
      <c r="E268" s="26"/>
      <c r="F268" s="26"/>
      <c r="G268" s="26"/>
      <c r="H268" s="26"/>
      <c r="I268" s="26"/>
      <c r="J268" s="26"/>
      <c r="K268" s="26"/>
      <c r="L268" s="26"/>
    </row>
    <row r="269" spans="1:12" x14ac:dyDescent="0.25">
      <c r="A269" s="26"/>
      <c r="B269" s="26"/>
      <c r="C269" s="37"/>
      <c r="D269" s="37"/>
      <c r="E269" s="26"/>
      <c r="F269" s="26"/>
      <c r="G269" s="26"/>
      <c r="H269" s="26"/>
      <c r="I269" s="26"/>
      <c r="J269" s="26"/>
      <c r="K269" s="26"/>
      <c r="L269" s="26"/>
    </row>
    <row r="270" spans="1:12" x14ac:dyDescent="0.25">
      <c r="A270" s="26"/>
      <c r="B270" s="26"/>
      <c r="C270" s="37"/>
      <c r="D270" s="37"/>
      <c r="E270" s="26"/>
      <c r="F270" s="26"/>
      <c r="G270" s="26"/>
      <c r="H270" s="26"/>
      <c r="I270" s="26"/>
      <c r="J270" s="26"/>
      <c r="K270" s="26"/>
      <c r="L270" s="26"/>
    </row>
    <row r="271" spans="1:12" x14ac:dyDescent="0.25">
      <c r="A271" s="26"/>
      <c r="B271" s="26"/>
      <c r="C271" s="37"/>
      <c r="D271" s="37"/>
      <c r="E271" s="26"/>
      <c r="F271" s="26"/>
      <c r="G271" s="26"/>
      <c r="H271" s="26"/>
      <c r="I271" s="26"/>
      <c r="J271" s="26"/>
      <c r="K271" s="26"/>
      <c r="L271" s="26"/>
    </row>
    <row r="272" spans="1:12" x14ac:dyDescent="0.25">
      <c r="A272" s="26"/>
      <c r="B272" s="26"/>
      <c r="C272" s="37"/>
      <c r="D272" s="37"/>
      <c r="E272" s="26"/>
      <c r="F272" s="26"/>
      <c r="G272" s="26"/>
      <c r="H272" s="26"/>
      <c r="I272" s="26"/>
      <c r="J272" s="26"/>
      <c r="K272" s="26"/>
      <c r="L272" s="26"/>
    </row>
    <row r="273" spans="1:12" x14ac:dyDescent="0.25">
      <c r="A273" s="26"/>
      <c r="B273" s="26"/>
      <c r="C273" s="37"/>
      <c r="D273" s="37"/>
      <c r="E273" s="26"/>
      <c r="F273" s="26"/>
      <c r="G273" s="26"/>
      <c r="H273" s="26"/>
      <c r="I273" s="26"/>
      <c r="J273" s="26"/>
      <c r="K273" s="26"/>
      <c r="L273" s="26"/>
    </row>
    <row r="274" spans="1:12" x14ac:dyDescent="0.25">
      <c r="A274" s="26"/>
      <c r="B274" s="26"/>
      <c r="C274" s="37"/>
      <c r="D274" s="37"/>
      <c r="E274" s="26"/>
      <c r="F274" s="26"/>
      <c r="G274" s="26"/>
      <c r="H274" s="26"/>
      <c r="I274" s="26"/>
      <c r="J274" s="26"/>
      <c r="K274" s="26"/>
      <c r="L274" s="26"/>
    </row>
    <row r="275" spans="1:12" x14ac:dyDescent="0.25">
      <c r="A275" s="26"/>
      <c r="B275" s="26"/>
      <c r="C275" s="37"/>
      <c r="D275" s="37"/>
      <c r="E275" s="26"/>
      <c r="F275" s="26"/>
      <c r="G275" s="26"/>
      <c r="H275" s="26"/>
      <c r="I275" s="26"/>
      <c r="J275" s="26"/>
      <c r="K275" s="26"/>
      <c r="L275" s="26"/>
    </row>
    <row r="276" spans="1:12" x14ac:dyDescent="0.25">
      <c r="A276" s="26"/>
      <c r="B276" s="26"/>
      <c r="C276" s="37"/>
      <c r="D276" s="37"/>
      <c r="E276" s="26"/>
      <c r="F276" s="26"/>
      <c r="G276" s="26"/>
      <c r="H276" s="26"/>
      <c r="I276" s="26"/>
      <c r="J276" s="26"/>
      <c r="K276" s="26"/>
      <c r="L276" s="26"/>
    </row>
    <row r="277" spans="1:12" x14ac:dyDescent="0.25">
      <c r="A277" s="26"/>
      <c r="B277" s="26"/>
      <c r="C277" s="37"/>
      <c r="D277" s="37"/>
      <c r="E277" s="26"/>
      <c r="F277" s="26"/>
      <c r="G277" s="26"/>
      <c r="H277" s="26"/>
      <c r="I277" s="26"/>
      <c r="J277" s="26"/>
      <c r="K277" s="26"/>
      <c r="L277" s="26"/>
    </row>
    <row r="278" spans="1:12" x14ac:dyDescent="0.25">
      <c r="A278" s="26"/>
      <c r="B278" s="26"/>
      <c r="C278" s="37"/>
      <c r="D278" s="37"/>
      <c r="E278" s="26"/>
      <c r="F278" s="26"/>
      <c r="G278" s="26"/>
      <c r="H278" s="26"/>
      <c r="I278" s="26"/>
      <c r="J278" s="26"/>
      <c r="K278" s="26"/>
      <c r="L278" s="26"/>
    </row>
    <row r="279" spans="1:12" x14ac:dyDescent="0.25">
      <c r="A279" s="26"/>
      <c r="B279" s="26"/>
      <c r="C279" s="37"/>
      <c r="D279" s="37"/>
      <c r="E279" s="26"/>
      <c r="F279" s="26"/>
      <c r="G279" s="26"/>
      <c r="H279" s="26"/>
      <c r="I279" s="26"/>
      <c r="J279" s="26"/>
      <c r="K279" s="26"/>
      <c r="L279" s="26"/>
    </row>
    <row r="280" spans="1:12" x14ac:dyDescent="0.25">
      <c r="A280" s="26"/>
      <c r="B280" s="26"/>
      <c r="C280" s="37"/>
      <c r="D280" s="37"/>
      <c r="E280" s="26"/>
      <c r="F280" s="26"/>
      <c r="G280" s="26"/>
      <c r="H280" s="26"/>
      <c r="I280" s="26"/>
      <c r="J280" s="26"/>
      <c r="K280" s="26"/>
      <c r="L280" s="26"/>
    </row>
    <row r="281" spans="1:12" x14ac:dyDescent="0.25">
      <c r="A281" s="26"/>
      <c r="B281" s="26"/>
      <c r="C281" s="37"/>
      <c r="D281" s="37"/>
      <c r="E281" s="26"/>
      <c r="F281" s="26"/>
      <c r="G281" s="26"/>
      <c r="H281" s="26"/>
      <c r="I281" s="26"/>
      <c r="J281" s="26"/>
      <c r="K281" s="26"/>
      <c r="L281" s="26"/>
    </row>
    <row r="282" spans="1:12" x14ac:dyDescent="0.25">
      <c r="A282" s="26"/>
      <c r="B282" s="26"/>
      <c r="C282" s="37"/>
      <c r="D282" s="37"/>
      <c r="E282" s="26"/>
      <c r="F282" s="26"/>
      <c r="G282" s="26"/>
      <c r="H282" s="26"/>
      <c r="I282" s="26"/>
      <c r="J282" s="26"/>
      <c r="K282" s="26"/>
      <c r="L282" s="26"/>
    </row>
    <row r="283" spans="1:12" x14ac:dyDescent="0.25">
      <c r="A283" s="26"/>
      <c r="B283" s="26"/>
      <c r="C283" s="37"/>
      <c r="D283" s="37"/>
      <c r="E283" s="26"/>
      <c r="F283" s="26"/>
      <c r="G283" s="26"/>
      <c r="H283" s="26"/>
      <c r="I283" s="26"/>
      <c r="J283" s="26"/>
      <c r="K283" s="26"/>
      <c r="L283" s="26"/>
    </row>
    <row r="284" spans="1:12" x14ac:dyDescent="0.25">
      <c r="A284" s="26"/>
      <c r="B284" s="26"/>
      <c r="C284" s="37"/>
      <c r="D284" s="37"/>
      <c r="E284" s="26"/>
      <c r="F284" s="26"/>
      <c r="G284" s="26"/>
      <c r="H284" s="26"/>
      <c r="I284" s="26"/>
      <c r="J284" s="26"/>
      <c r="K284" s="26"/>
      <c r="L284" s="26"/>
    </row>
    <row r="285" spans="1:12" x14ac:dyDescent="0.25">
      <c r="A285" s="26"/>
      <c r="B285" s="26"/>
      <c r="C285" s="37"/>
      <c r="D285" s="37"/>
      <c r="E285" s="26"/>
      <c r="F285" s="26"/>
      <c r="G285" s="26"/>
      <c r="H285" s="26"/>
      <c r="I285" s="26"/>
      <c r="J285" s="26"/>
      <c r="K285" s="26"/>
      <c r="L285" s="26"/>
    </row>
    <row r="286" spans="1:12" x14ac:dyDescent="0.25">
      <c r="A286" s="26"/>
      <c r="B286" s="26"/>
      <c r="C286" s="37"/>
      <c r="D286" s="37"/>
      <c r="E286" s="26"/>
      <c r="F286" s="26"/>
      <c r="G286" s="26"/>
      <c r="H286" s="26"/>
      <c r="I286" s="26"/>
      <c r="J286" s="26"/>
      <c r="K286" s="26"/>
      <c r="L286" s="26"/>
    </row>
    <row r="287" spans="1:12" x14ac:dyDescent="0.25">
      <c r="A287" s="26"/>
      <c r="B287" s="26"/>
      <c r="C287" s="37"/>
      <c r="D287" s="37"/>
      <c r="E287" s="26"/>
      <c r="F287" s="26"/>
      <c r="G287" s="26"/>
      <c r="H287" s="26"/>
      <c r="I287" s="26"/>
      <c r="J287" s="26"/>
      <c r="K287" s="26"/>
      <c r="L287" s="26"/>
    </row>
    <row r="288" spans="1:12" x14ac:dyDescent="0.25">
      <c r="A288" s="26"/>
      <c r="B288" s="26"/>
      <c r="C288" s="37"/>
      <c r="D288" s="37"/>
      <c r="E288" s="26"/>
      <c r="F288" s="26"/>
      <c r="G288" s="26"/>
      <c r="H288" s="26"/>
      <c r="I288" s="26"/>
      <c r="J288" s="26"/>
      <c r="K288" s="26"/>
      <c r="L288" s="26"/>
    </row>
    <row r="289" spans="1:12" x14ac:dyDescent="0.25">
      <c r="A289" s="26"/>
      <c r="B289" s="26"/>
      <c r="C289" s="37"/>
      <c r="D289" s="37"/>
      <c r="E289" s="26"/>
      <c r="F289" s="26"/>
      <c r="G289" s="26"/>
      <c r="H289" s="26"/>
      <c r="I289" s="26"/>
      <c r="J289" s="26"/>
      <c r="K289" s="26"/>
      <c r="L289" s="26"/>
    </row>
    <row r="290" spans="1:12" x14ac:dyDescent="0.25">
      <c r="A290" s="26"/>
      <c r="B290" s="26"/>
      <c r="C290" s="37"/>
      <c r="D290" s="37"/>
      <c r="E290" s="26"/>
      <c r="F290" s="26"/>
      <c r="G290" s="26"/>
      <c r="H290" s="26"/>
      <c r="I290" s="26"/>
      <c r="J290" s="26"/>
      <c r="K290" s="26"/>
      <c r="L290" s="26"/>
    </row>
    <row r="291" spans="1:12" x14ac:dyDescent="0.25">
      <c r="A291" s="26"/>
      <c r="B291" s="26"/>
      <c r="C291" s="37"/>
      <c r="D291" s="37"/>
      <c r="E291" s="26"/>
      <c r="F291" s="26"/>
      <c r="G291" s="26"/>
      <c r="H291" s="26"/>
      <c r="I291" s="26"/>
      <c r="J291" s="26"/>
      <c r="K291" s="26"/>
      <c r="L291" s="26"/>
    </row>
    <row r="292" spans="1:12" x14ac:dyDescent="0.25">
      <c r="A292" s="26"/>
      <c r="B292" s="26"/>
      <c r="C292" s="37"/>
      <c r="D292" s="37"/>
      <c r="E292" s="26"/>
      <c r="F292" s="26"/>
      <c r="G292" s="26"/>
      <c r="H292" s="26"/>
      <c r="I292" s="26"/>
      <c r="J292" s="26"/>
      <c r="K292" s="26"/>
      <c r="L292" s="26"/>
    </row>
    <row r="293" spans="1:12" x14ac:dyDescent="0.25">
      <c r="A293" s="26"/>
      <c r="B293" s="26"/>
      <c r="C293" s="37"/>
      <c r="D293" s="37"/>
      <c r="E293" s="26"/>
      <c r="F293" s="26"/>
      <c r="G293" s="26"/>
      <c r="H293" s="26"/>
      <c r="I293" s="26"/>
      <c r="J293" s="26"/>
      <c r="K293" s="26"/>
      <c r="L293" s="26"/>
    </row>
    <row r="294" spans="1:12" x14ac:dyDescent="0.25">
      <c r="A294" s="26"/>
      <c r="B294" s="26"/>
      <c r="C294" s="37"/>
      <c r="D294" s="37"/>
      <c r="E294" s="26"/>
      <c r="F294" s="26"/>
      <c r="G294" s="26"/>
      <c r="H294" s="26"/>
      <c r="I294" s="26"/>
      <c r="J294" s="26"/>
      <c r="K294" s="26"/>
      <c r="L294" s="26"/>
    </row>
    <row r="295" spans="1:12" x14ac:dyDescent="0.25">
      <c r="A295" s="26"/>
      <c r="B295" s="26"/>
      <c r="C295" s="37"/>
      <c r="D295" s="37"/>
      <c r="E295" s="26"/>
      <c r="F295" s="26"/>
      <c r="G295" s="26"/>
      <c r="H295" s="26"/>
      <c r="I295" s="26"/>
      <c r="J295" s="26"/>
      <c r="K295" s="26"/>
      <c r="L295" s="26"/>
    </row>
    <row r="296" spans="1:12" x14ac:dyDescent="0.25">
      <c r="A296" s="26"/>
      <c r="B296" s="26"/>
      <c r="C296" s="37"/>
      <c r="D296" s="37"/>
      <c r="E296" s="26"/>
      <c r="F296" s="26"/>
      <c r="G296" s="26"/>
      <c r="H296" s="26"/>
      <c r="I296" s="26"/>
      <c r="J296" s="26"/>
      <c r="K296" s="26"/>
      <c r="L296" s="26"/>
    </row>
    <row r="297" spans="1:12" x14ac:dyDescent="0.25">
      <c r="A297" s="26"/>
      <c r="B297" s="26"/>
      <c r="C297" s="37"/>
      <c r="D297" s="37"/>
      <c r="E297" s="26"/>
      <c r="F297" s="26"/>
      <c r="G297" s="26"/>
      <c r="H297" s="26"/>
      <c r="I297" s="26"/>
      <c r="J297" s="26"/>
      <c r="K297" s="26"/>
      <c r="L297" s="26"/>
    </row>
    <row r="298" spans="1:12" x14ac:dyDescent="0.25">
      <c r="A298" s="26"/>
      <c r="B298" s="26"/>
      <c r="C298" s="37"/>
      <c r="D298" s="37"/>
      <c r="E298" s="26"/>
      <c r="F298" s="26"/>
      <c r="G298" s="26"/>
      <c r="H298" s="26"/>
      <c r="I298" s="26"/>
      <c r="J298" s="26"/>
      <c r="K298" s="26"/>
      <c r="L298" s="26"/>
    </row>
    <row r="299" spans="1:12" x14ac:dyDescent="0.25">
      <c r="A299" s="26"/>
      <c r="B299" s="26"/>
      <c r="C299" s="37"/>
      <c r="D299" s="37"/>
      <c r="E299" s="26"/>
      <c r="F299" s="26"/>
      <c r="G299" s="26"/>
      <c r="H299" s="26"/>
      <c r="I299" s="26"/>
      <c r="J299" s="26"/>
      <c r="K299" s="26"/>
      <c r="L299" s="26"/>
    </row>
    <row r="300" spans="1:12" x14ac:dyDescent="0.25">
      <c r="A300" s="26"/>
      <c r="B300" s="26"/>
      <c r="C300" s="37"/>
      <c r="D300" s="37"/>
      <c r="E300" s="26"/>
      <c r="F300" s="26"/>
      <c r="G300" s="26"/>
      <c r="H300" s="26"/>
      <c r="I300" s="26"/>
      <c r="J300" s="26"/>
      <c r="K300" s="26"/>
      <c r="L300" s="26"/>
    </row>
    <row r="301" spans="1:12" x14ac:dyDescent="0.25">
      <c r="A301" s="26"/>
      <c r="B301" s="26"/>
      <c r="C301" s="37"/>
      <c r="D301" s="37"/>
      <c r="E301" s="26"/>
      <c r="F301" s="26"/>
      <c r="G301" s="26"/>
      <c r="H301" s="26"/>
      <c r="I301" s="26"/>
      <c r="J301" s="26"/>
      <c r="K301" s="26"/>
      <c r="L301" s="26"/>
    </row>
  </sheetData>
  <sheetProtection algorithmName="SHA-512" hashValue="S32c5P1mRnQG1nSW1Dpc7ZtHPy25kfjThicfyJWm8f9VRYSe38B4YRjGwNH124kXSkWtMoeoHVRO+BFzdvRXbQ==" saltValue="UxXm33FLgklOVeFOxH+sjw==" spinCount="100000" sheet="1" selectLockedCells="1"/>
  <mergeCells count="16">
    <mergeCell ref="A2:I2"/>
    <mergeCell ref="C77:F77"/>
    <mergeCell ref="G10:H11"/>
    <mergeCell ref="H16:H17"/>
    <mergeCell ref="C78:F78"/>
    <mergeCell ref="H68:J68"/>
    <mergeCell ref="H18:H19"/>
    <mergeCell ref="H21:H22"/>
    <mergeCell ref="H27:H28"/>
    <mergeCell ref="H67:J67"/>
    <mergeCell ref="I69:J69"/>
    <mergeCell ref="C79:F79"/>
    <mergeCell ref="G75:G76"/>
    <mergeCell ref="H75:H76"/>
    <mergeCell ref="H70:J70"/>
    <mergeCell ref="N38:P38"/>
  </mergeCells>
  <phoneticPr fontId="2" type="noConversion"/>
  <conditionalFormatting sqref="H16:H19">
    <cfRule type="cellIs" dxfId="3" priority="1" stopIfTrue="1" operator="equal">
      <formula>"OUI"</formula>
    </cfRule>
    <cfRule type="cellIs" dxfId="2" priority="2" stopIfTrue="1" operator="equal">
      <formula>"NON"</formula>
    </cfRule>
  </conditionalFormatting>
  <conditionalFormatting sqref="H21:H22">
    <cfRule type="cellIs" dxfId="1" priority="6" stopIfTrue="1" operator="equal">
      <formula>"OUI"</formula>
    </cfRule>
    <cfRule type="cellIs" dxfId="0" priority="7" stopIfTrue="1" operator="equal">
      <formula>"NON"</formula>
    </cfRule>
  </conditionalFormatting>
  <dataValidations count="1">
    <dataValidation type="list" allowBlank="1" showInputMessage="1" showErrorMessage="1" sqref="D9" xr:uid="{00000000-0002-0000-0000-000000000000}">
      <formula1>$K$40:$K$61</formula1>
    </dataValidation>
  </dataValidations>
  <pageMargins left="0.23622047244094491" right="0.39370078740157483" top="0.98425196850393704" bottom="0.98425196850393704" header="0.51181102362204722" footer="0.51181102362204722"/>
  <pageSetup paperSize="9" scale="69" orientation="landscape" r:id="rId1"/>
  <headerFooter alignWithMargins="0">
    <oddHeader>&amp;CSimulation non contractuelle basée sur les éléments renseignés et éligibilité estimée sur les situations les plus courantes. Elle ne peut en aucun cas engager la Métropole Europèenne de Lille sur les aides qu'elle est susceptible d'accorder.</oddHeader>
  </headerFooter>
  <drawing r:id="rId2"/>
  <webPublishItems count="1">
    <webPublishItem id="13409" divId="CALCULETTE GENERALE RESSOURCES RAV TX EFFORT essaiAT_13409" sourceType="sheet" destinationFile="H:\POLE DEVELOPPEMENT\MISSION LOGEMENT\PDALPD - FSL\FSL\Mise en oeuvre FSL\outils spécifiques mis en oeuvre\Page calculette.htm" title="Eligibilité FSL"/>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3">
    <pageSetUpPr fitToPage="1"/>
  </sheetPr>
  <dimension ref="A2:H41"/>
  <sheetViews>
    <sheetView topLeftCell="A5" zoomScale="85" zoomScaleNormal="85" workbookViewId="0">
      <selection activeCell="C28" sqref="C28"/>
    </sheetView>
  </sheetViews>
  <sheetFormatPr baseColWidth="10" defaultColWidth="9.109375" defaultRowHeight="13.2" x14ac:dyDescent="0.25"/>
  <cols>
    <col min="1" max="1" width="16.44140625" customWidth="1"/>
    <col min="2" max="2" width="17.5546875" customWidth="1"/>
    <col min="3" max="3" width="23.6640625" customWidth="1"/>
    <col min="4" max="4" width="11.6640625" hidden="1" customWidth="1"/>
    <col min="5" max="5" width="12.109375" hidden="1" customWidth="1"/>
    <col min="6" max="6" width="12.5546875" hidden="1" customWidth="1"/>
    <col min="7" max="7" width="21" customWidth="1"/>
    <col min="8" max="8" width="23.6640625" customWidth="1"/>
    <col min="9" max="257" width="11.44140625" customWidth="1"/>
  </cols>
  <sheetData>
    <row r="2" spans="1:8" ht="17.399999999999999" x14ac:dyDescent="0.3">
      <c r="A2" s="24" t="s">
        <v>61</v>
      </c>
      <c r="B2" s="80"/>
      <c r="C2" s="80"/>
      <c r="D2" s="80"/>
      <c r="E2" s="80"/>
      <c r="F2" s="80"/>
      <c r="G2" s="80"/>
      <c r="H2" s="80"/>
    </row>
    <row r="3" spans="1:8" ht="17.399999999999999" x14ac:dyDescent="0.3">
      <c r="A3" s="80"/>
      <c r="B3" s="80"/>
      <c r="C3" s="80"/>
      <c r="D3" s="80"/>
      <c r="E3" s="80"/>
      <c r="F3" s="80"/>
      <c r="G3" s="80"/>
      <c r="H3" s="80"/>
    </row>
    <row r="4" spans="1:8" ht="18" thickBot="1" x14ac:dyDescent="0.35">
      <c r="A4" s="80"/>
      <c r="B4" s="80"/>
      <c r="C4" s="80"/>
      <c r="D4" s="80"/>
      <c r="E4" s="80"/>
      <c r="F4" s="80"/>
      <c r="G4" s="80"/>
      <c r="H4" s="80"/>
    </row>
    <row r="5" spans="1:8" ht="35.4" thickBot="1" x14ac:dyDescent="0.3">
      <c r="A5" s="136" t="s">
        <v>62</v>
      </c>
      <c r="B5" s="137"/>
      <c r="C5" s="81" t="s">
        <v>93</v>
      </c>
      <c r="D5" s="82" t="s">
        <v>63</v>
      </c>
      <c r="E5" s="83" t="s">
        <v>64</v>
      </c>
      <c r="F5" s="83" t="s">
        <v>65</v>
      </c>
      <c r="G5" s="83" t="s">
        <v>84</v>
      </c>
      <c r="H5" s="84" t="s">
        <v>85</v>
      </c>
    </row>
    <row r="6" spans="1:8" ht="18" thickBot="1" x14ac:dyDescent="0.35">
      <c r="A6" s="138" t="s">
        <v>66</v>
      </c>
      <c r="B6" s="85" t="s">
        <v>6</v>
      </c>
      <c r="C6" s="86">
        <v>651.69000000000005</v>
      </c>
      <c r="D6" s="86">
        <f t="shared" ref="D6:D28" si="0">C6*1.1</f>
        <v>716.85900000000015</v>
      </c>
      <c r="E6" s="87">
        <f t="shared" ref="E6:E28" si="1">C6*1.3</f>
        <v>847.19700000000012</v>
      </c>
      <c r="F6" s="87">
        <f t="shared" ref="F6:F28" si="2">C6*1.5</f>
        <v>977.53500000000008</v>
      </c>
      <c r="G6" s="87">
        <f>C6*1.5</f>
        <v>977.53500000000008</v>
      </c>
      <c r="H6" s="86">
        <f t="shared" ref="H6:H28" si="3">C6*2</f>
        <v>1303.3800000000001</v>
      </c>
    </row>
    <row r="7" spans="1:8" ht="18" thickBot="1" x14ac:dyDescent="0.35">
      <c r="A7" s="139"/>
      <c r="B7" s="88" t="s">
        <v>32</v>
      </c>
      <c r="C7" s="89">
        <f>ROUND(C6*1.5,2)</f>
        <v>977.54</v>
      </c>
      <c r="D7" s="89">
        <f t="shared" si="0"/>
        <v>1075.2940000000001</v>
      </c>
      <c r="E7" s="90">
        <f t="shared" si="1"/>
        <v>1270.8019999999999</v>
      </c>
      <c r="F7" s="90">
        <f t="shared" si="2"/>
        <v>1466.31</v>
      </c>
      <c r="G7" s="87">
        <f t="shared" ref="G7:G28" si="4">C7*1.5</f>
        <v>1466.31</v>
      </c>
      <c r="H7" s="89">
        <f t="shared" si="3"/>
        <v>1955.08</v>
      </c>
    </row>
    <row r="8" spans="1:8" ht="18" thickBot="1" x14ac:dyDescent="0.35">
      <c r="A8" s="139"/>
      <c r="B8" s="88" t="s">
        <v>34</v>
      </c>
      <c r="C8" s="89">
        <f>C7+ROUND((0.3*C6),2)</f>
        <v>1173.05</v>
      </c>
      <c r="D8" s="89">
        <f t="shared" si="0"/>
        <v>1290.355</v>
      </c>
      <c r="E8" s="90">
        <f t="shared" si="1"/>
        <v>1524.9649999999999</v>
      </c>
      <c r="F8" s="90">
        <f t="shared" si="2"/>
        <v>1759.5749999999998</v>
      </c>
      <c r="G8" s="87">
        <f t="shared" si="4"/>
        <v>1759.5749999999998</v>
      </c>
      <c r="H8" s="89">
        <f t="shared" si="3"/>
        <v>2346.1</v>
      </c>
    </row>
    <row r="9" spans="1:8" ht="18" thickBot="1" x14ac:dyDescent="0.35">
      <c r="A9" s="139"/>
      <c r="B9" s="88" t="s">
        <v>36</v>
      </c>
      <c r="C9" s="89">
        <f>C8+$C$28</f>
        <v>1433.73</v>
      </c>
      <c r="D9" s="89">
        <f t="shared" si="0"/>
        <v>1577.1030000000001</v>
      </c>
      <c r="E9" s="90">
        <f t="shared" si="1"/>
        <v>1863.8490000000002</v>
      </c>
      <c r="F9" s="90">
        <f t="shared" si="2"/>
        <v>2150.5950000000003</v>
      </c>
      <c r="G9" s="87">
        <f t="shared" si="4"/>
        <v>2150.5950000000003</v>
      </c>
      <c r="H9" s="89">
        <f t="shared" si="3"/>
        <v>2867.46</v>
      </c>
    </row>
    <row r="10" spans="1:8" ht="18" thickBot="1" x14ac:dyDescent="0.35">
      <c r="A10" s="139"/>
      <c r="B10" s="88" t="s">
        <v>38</v>
      </c>
      <c r="C10" s="89">
        <f t="shared" ref="C10:C16" si="5">C9+$C$28</f>
        <v>1694.41</v>
      </c>
      <c r="D10" s="89">
        <f t="shared" si="0"/>
        <v>1863.8510000000003</v>
      </c>
      <c r="E10" s="90">
        <f t="shared" si="1"/>
        <v>2202.7330000000002</v>
      </c>
      <c r="F10" s="90">
        <f t="shared" si="2"/>
        <v>2541.6150000000002</v>
      </c>
      <c r="G10" s="87">
        <f t="shared" si="4"/>
        <v>2541.6150000000002</v>
      </c>
      <c r="H10" s="89">
        <f t="shared" si="3"/>
        <v>3388.82</v>
      </c>
    </row>
    <row r="11" spans="1:8" ht="18" thickBot="1" x14ac:dyDescent="0.35">
      <c r="A11" s="139"/>
      <c r="B11" s="88" t="s">
        <v>40</v>
      </c>
      <c r="C11" s="89">
        <f t="shared" si="5"/>
        <v>1955.0900000000001</v>
      </c>
      <c r="D11" s="89">
        <f t="shared" si="0"/>
        <v>2150.5990000000002</v>
      </c>
      <c r="E11" s="90">
        <f t="shared" si="1"/>
        <v>2541.6170000000002</v>
      </c>
      <c r="F11" s="90">
        <f t="shared" si="2"/>
        <v>2932.6350000000002</v>
      </c>
      <c r="G11" s="87">
        <f t="shared" si="4"/>
        <v>2932.6350000000002</v>
      </c>
      <c r="H11" s="89">
        <f t="shared" si="3"/>
        <v>3910.1800000000003</v>
      </c>
    </row>
    <row r="12" spans="1:8" ht="18" thickBot="1" x14ac:dyDescent="0.35">
      <c r="A12" s="139"/>
      <c r="B12" s="88" t="s">
        <v>42</v>
      </c>
      <c r="C12" s="89">
        <f t="shared" si="5"/>
        <v>2215.77</v>
      </c>
      <c r="D12" s="89">
        <f t="shared" si="0"/>
        <v>2437.3470000000002</v>
      </c>
      <c r="E12" s="90">
        <f t="shared" si="1"/>
        <v>2880.5010000000002</v>
      </c>
      <c r="F12" s="90">
        <f t="shared" si="2"/>
        <v>3323.6549999999997</v>
      </c>
      <c r="G12" s="87">
        <f t="shared" si="4"/>
        <v>3323.6549999999997</v>
      </c>
      <c r="H12" s="89">
        <f t="shared" si="3"/>
        <v>4431.54</v>
      </c>
    </row>
    <row r="13" spans="1:8" ht="18" thickBot="1" x14ac:dyDescent="0.35">
      <c r="A13" s="139"/>
      <c r="B13" s="88" t="s">
        <v>44</v>
      </c>
      <c r="C13" s="89">
        <f t="shared" si="5"/>
        <v>2476.4499999999998</v>
      </c>
      <c r="D13" s="89">
        <f t="shared" si="0"/>
        <v>2724.0949999999998</v>
      </c>
      <c r="E13" s="90">
        <f t="shared" si="1"/>
        <v>3219.3849999999998</v>
      </c>
      <c r="F13" s="90">
        <f t="shared" si="2"/>
        <v>3714.6749999999997</v>
      </c>
      <c r="G13" s="87">
        <f t="shared" si="4"/>
        <v>3714.6749999999997</v>
      </c>
      <c r="H13" s="89">
        <f t="shared" si="3"/>
        <v>4952.8999999999996</v>
      </c>
    </row>
    <row r="14" spans="1:8" ht="18" thickBot="1" x14ac:dyDescent="0.35">
      <c r="A14" s="139"/>
      <c r="B14" s="88" t="s">
        <v>46</v>
      </c>
      <c r="C14" s="89">
        <f t="shared" si="5"/>
        <v>2737.1299999999997</v>
      </c>
      <c r="D14" s="89">
        <f t="shared" si="0"/>
        <v>3010.8429999999998</v>
      </c>
      <c r="E14" s="90">
        <f t="shared" si="1"/>
        <v>3558.2689999999998</v>
      </c>
      <c r="F14" s="90">
        <f t="shared" si="2"/>
        <v>4105.6949999999997</v>
      </c>
      <c r="G14" s="87">
        <f t="shared" si="4"/>
        <v>4105.6949999999997</v>
      </c>
      <c r="H14" s="89">
        <f t="shared" si="3"/>
        <v>5474.2599999999993</v>
      </c>
    </row>
    <row r="15" spans="1:8" ht="18" thickBot="1" x14ac:dyDescent="0.35">
      <c r="A15" s="139"/>
      <c r="B15" s="88" t="s">
        <v>49</v>
      </c>
      <c r="C15" s="89">
        <f t="shared" si="5"/>
        <v>2997.8099999999995</v>
      </c>
      <c r="D15" s="89">
        <f t="shared" si="0"/>
        <v>3297.5909999999999</v>
      </c>
      <c r="E15" s="90">
        <f t="shared" si="1"/>
        <v>3897.1529999999993</v>
      </c>
      <c r="F15" s="90">
        <f t="shared" si="2"/>
        <v>4496.7149999999992</v>
      </c>
      <c r="G15" s="87">
        <f t="shared" si="4"/>
        <v>4496.7149999999992</v>
      </c>
      <c r="H15" s="89">
        <f t="shared" si="3"/>
        <v>5995.619999999999</v>
      </c>
    </row>
    <row r="16" spans="1:8" ht="18" thickBot="1" x14ac:dyDescent="0.35">
      <c r="A16" s="139"/>
      <c r="B16" s="88" t="s">
        <v>51</v>
      </c>
      <c r="C16" s="89">
        <f t="shared" si="5"/>
        <v>3258.4899999999993</v>
      </c>
      <c r="D16" s="89">
        <f t="shared" si="0"/>
        <v>3584.3389999999995</v>
      </c>
      <c r="E16" s="90">
        <f t="shared" si="1"/>
        <v>4236.0369999999994</v>
      </c>
      <c r="F16" s="90">
        <f t="shared" si="2"/>
        <v>4887.7349999999988</v>
      </c>
      <c r="G16" s="87">
        <f t="shared" si="4"/>
        <v>4887.7349999999988</v>
      </c>
      <c r="H16" s="89">
        <f t="shared" si="3"/>
        <v>6516.9799999999987</v>
      </c>
    </row>
    <row r="17" spans="1:8" ht="18" thickBot="1" x14ac:dyDescent="0.35">
      <c r="A17" s="139"/>
      <c r="B17" s="88" t="s">
        <v>28</v>
      </c>
      <c r="C17" s="89">
        <f>ROUND(C6*1.5,2)</f>
        <v>977.54</v>
      </c>
      <c r="D17" s="89">
        <f t="shared" si="0"/>
        <v>1075.2940000000001</v>
      </c>
      <c r="E17" s="90">
        <f t="shared" si="1"/>
        <v>1270.8019999999999</v>
      </c>
      <c r="F17" s="90">
        <f t="shared" si="2"/>
        <v>1466.31</v>
      </c>
      <c r="G17" s="87">
        <f t="shared" si="4"/>
        <v>1466.31</v>
      </c>
      <c r="H17" s="89">
        <f t="shared" si="3"/>
        <v>1955.08</v>
      </c>
    </row>
    <row r="18" spans="1:8" ht="18" thickBot="1" x14ac:dyDescent="0.35">
      <c r="A18" s="139"/>
      <c r="B18" s="88" t="s">
        <v>30</v>
      </c>
      <c r="C18" s="89">
        <f>C17+ROUND((0.3*C6),2)</f>
        <v>1173.05</v>
      </c>
      <c r="D18" s="89">
        <f t="shared" si="0"/>
        <v>1290.355</v>
      </c>
      <c r="E18" s="90">
        <f t="shared" si="1"/>
        <v>1524.9649999999999</v>
      </c>
      <c r="F18" s="90">
        <f t="shared" si="2"/>
        <v>1759.5749999999998</v>
      </c>
      <c r="G18" s="87">
        <f t="shared" si="4"/>
        <v>1759.5749999999998</v>
      </c>
      <c r="H18" s="89">
        <f t="shared" si="3"/>
        <v>2346.1</v>
      </c>
    </row>
    <row r="19" spans="1:8" ht="18" thickBot="1" x14ac:dyDescent="0.35">
      <c r="A19" s="139"/>
      <c r="B19" s="88" t="s">
        <v>33</v>
      </c>
      <c r="C19" s="89">
        <f>C18+ROUND((0.3*C6),2)</f>
        <v>1368.56</v>
      </c>
      <c r="D19" s="89">
        <f t="shared" si="0"/>
        <v>1505.4160000000002</v>
      </c>
      <c r="E19" s="90">
        <f t="shared" si="1"/>
        <v>1779.1279999999999</v>
      </c>
      <c r="F19" s="90">
        <f t="shared" si="2"/>
        <v>2052.84</v>
      </c>
      <c r="G19" s="87">
        <f t="shared" si="4"/>
        <v>2052.84</v>
      </c>
      <c r="H19" s="89">
        <f t="shared" si="3"/>
        <v>2737.12</v>
      </c>
    </row>
    <row r="20" spans="1:8" ht="18" thickBot="1" x14ac:dyDescent="0.35">
      <c r="A20" s="139"/>
      <c r="B20" s="88" t="s">
        <v>35</v>
      </c>
      <c r="C20" s="89">
        <f>C19+C28</f>
        <v>1629.24</v>
      </c>
      <c r="D20" s="89">
        <f t="shared" si="0"/>
        <v>1792.1640000000002</v>
      </c>
      <c r="E20" s="90">
        <f t="shared" si="1"/>
        <v>2118.0120000000002</v>
      </c>
      <c r="F20" s="90">
        <f t="shared" si="2"/>
        <v>2443.86</v>
      </c>
      <c r="G20" s="87">
        <f t="shared" si="4"/>
        <v>2443.86</v>
      </c>
      <c r="H20" s="89">
        <f t="shared" si="3"/>
        <v>3258.48</v>
      </c>
    </row>
    <row r="21" spans="1:8" ht="18" thickBot="1" x14ac:dyDescent="0.35">
      <c r="A21" s="139"/>
      <c r="B21" s="88" t="s">
        <v>37</v>
      </c>
      <c r="C21" s="89">
        <f>C20+C28</f>
        <v>1889.92</v>
      </c>
      <c r="D21" s="89">
        <f t="shared" si="0"/>
        <v>2078.9120000000003</v>
      </c>
      <c r="E21" s="90">
        <f t="shared" si="1"/>
        <v>2456.8960000000002</v>
      </c>
      <c r="F21" s="90">
        <f t="shared" si="2"/>
        <v>2834.88</v>
      </c>
      <c r="G21" s="87">
        <f t="shared" si="4"/>
        <v>2834.88</v>
      </c>
      <c r="H21" s="89">
        <f t="shared" si="3"/>
        <v>3779.84</v>
      </c>
    </row>
    <row r="22" spans="1:8" ht="18" thickBot="1" x14ac:dyDescent="0.35">
      <c r="A22" s="139"/>
      <c r="B22" s="88" t="s">
        <v>39</v>
      </c>
      <c r="C22" s="89">
        <f>C21+C28</f>
        <v>2150.6</v>
      </c>
      <c r="D22" s="89">
        <f t="shared" si="0"/>
        <v>2365.6600000000003</v>
      </c>
      <c r="E22" s="90">
        <f t="shared" si="1"/>
        <v>2795.78</v>
      </c>
      <c r="F22" s="90">
        <f t="shared" si="2"/>
        <v>3225.8999999999996</v>
      </c>
      <c r="G22" s="87">
        <f t="shared" si="4"/>
        <v>3225.8999999999996</v>
      </c>
      <c r="H22" s="89">
        <f t="shared" si="3"/>
        <v>4301.2</v>
      </c>
    </row>
    <row r="23" spans="1:8" ht="18" thickBot="1" x14ac:dyDescent="0.35">
      <c r="A23" s="139"/>
      <c r="B23" s="88" t="s">
        <v>41</v>
      </c>
      <c r="C23" s="89">
        <f>C22+C28</f>
        <v>2411.2799999999997</v>
      </c>
      <c r="D23" s="89">
        <f t="shared" si="0"/>
        <v>2652.4079999999999</v>
      </c>
      <c r="E23" s="90">
        <f t="shared" si="1"/>
        <v>3134.6639999999998</v>
      </c>
      <c r="F23" s="90">
        <f t="shared" si="2"/>
        <v>3616.9199999999996</v>
      </c>
      <c r="G23" s="87">
        <f t="shared" si="4"/>
        <v>3616.9199999999996</v>
      </c>
      <c r="H23" s="89">
        <f t="shared" si="3"/>
        <v>4822.5599999999995</v>
      </c>
    </row>
    <row r="24" spans="1:8" ht="18" thickBot="1" x14ac:dyDescent="0.35">
      <c r="A24" s="139"/>
      <c r="B24" s="88" t="s">
        <v>43</v>
      </c>
      <c r="C24" s="89">
        <f>C23+C28</f>
        <v>2671.9599999999996</v>
      </c>
      <c r="D24" s="89">
        <f t="shared" si="0"/>
        <v>2939.1559999999999</v>
      </c>
      <c r="E24" s="90">
        <f t="shared" si="1"/>
        <v>3473.5479999999998</v>
      </c>
      <c r="F24" s="90">
        <f t="shared" si="2"/>
        <v>4007.9399999999996</v>
      </c>
      <c r="G24" s="87">
        <f t="shared" si="4"/>
        <v>4007.9399999999996</v>
      </c>
      <c r="H24" s="89">
        <f t="shared" si="3"/>
        <v>5343.9199999999992</v>
      </c>
    </row>
    <row r="25" spans="1:8" ht="18" thickBot="1" x14ac:dyDescent="0.35">
      <c r="A25" s="139"/>
      <c r="B25" s="88" t="s">
        <v>45</v>
      </c>
      <c r="C25" s="89">
        <f>C24+C28</f>
        <v>2932.6399999999994</v>
      </c>
      <c r="D25" s="89">
        <f t="shared" si="0"/>
        <v>3225.9039999999995</v>
      </c>
      <c r="E25" s="90">
        <f t="shared" si="1"/>
        <v>3812.4319999999993</v>
      </c>
      <c r="F25" s="90">
        <f t="shared" si="2"/>
        <v>4398.9599999999991</v>
      </c>
      <c r="G25" s="87">
        <f t="shared" si="4"/>
        <v>4398.9599999999991</v>
      </c>
      <c r="H25" s="89">
        <f t="shared" si="3"/>
        <v>5865.2799999999988</v>
      </c>
    </row>
    <row r="26" spans="1:8" ht="18" thickBot="1" x14ac:dyDescent="0.35">
      <c r="A26" s="139"/>
      <c r="B26" s="88" t="s">
        <v>48</v>
      </c>
      <c r="C26" s="89">
        <f>C25+C28</f>
        <v>3193.3199999999993</v>
      </c>
      <c r="D26" s="89">
        <f t="shared" si="0"/>
        <v>3512.6519999999996</v>
      </c>
      <c r="E26" s="90">
        <f t="shared" si="1"/>
        <v>4151.3159999999989</v>
      </c>
      <c r="F26" s="90">
        <f t="shared" si="2"/>
        <v>4789.9799999999987</v>
      </c>
      <c r="G26" s="87">
        <f t="shared" si="4"/>
        <v>4789.9799999999987</v>
      </c>
      <c r="H26" s="89">
        <f t="shared" si="3"/>
        <v>6386.6399999999985</v>
      </c>
    </row>
    <row r="27" spans="1:8" ht="18" thickBot="1" x14ac:dyDescent="0.35">
      <c r="A27" s="139"/>
      <c r="B27" s="88" t="s">
        <v>31</v>
      </c>
      <c r="C27" s="89">
        <f>C26+C28</f>
        <v>3453.9999999999991</v>
      </c>
      <c r="D27" s="89">
        <f t="shared" si="0"/>
        <v>3799.3999999999992</v>
      </c>
      <c r="E27" s="90">
        <f t="shared" si="1"/>
        <v>4490.1999999999989</v>
      </c>
      <c r="F27" s="90">
        <f t="shared" si="2"/>
        <v>5180.9999999999982</v>
      </c>
      <c r="G27" s="87">
        <f t="shared" si="4"/>
        <v>5180.9999999999982</v>
      </c>
      <c r="H27" s="89">
        <f t="shared" si="3"/>
        <v>6907.9999999999982</v>
      </c>
    </row>
    <row r="28" spans="1:8" ht="70.2" thickBot="1" x14ac:dyDescent="0.35">
      <c r="A28" s="140"/>
      <c r="B28" s="91" t="s">
        <v>67</v>
      </c>
      <c r="C28" s="92">
        <f>ROUND(C6*0.4,2)</f>
        <v>260.68</v>
      </c>
      <c r="D28" s="92">
        <f t="shared" si="0"/>
        <v>286.74800000000005</v>
      </c>
      <c r="E28" s="93">
        <f t="shared" si="1"/>
        <v>338.88400000000001</v>
      </c>
      <c r="F28" s="93">
        <f t="shared" si="2"/>
        <v>391.02</v>
      </c>
      <c r="G28" s="110">
        <f t="shared" si="4"/>
        <v>391.02</v>
      </c>
      <c r="H28" s="92">
        <f t="shared" si="3"/>
        <v>521.36</v>
      </c>
    </row>
    <row r="31" spans="1:8" hidden="1" x14ac:dyDescent="0.25"/>
    <row r="32" spans="1:8" ht="28.8" hidden="1" x14ac:dyDescent="0.25">
      <c r="A32" s="134" t="s">
        <v>62</v>
      </c>
      <c r="B32" s="135"/>
      <c r="C32" s="38" t="s">
        <v>68</v>
      </c>
      <c r="D32" s="95" t="s">
        <v>69</v>
      </c>
      <c r="E32" s="95" t="s">
        <v>70</v>
      </c>
      <c r="F32" s="95" t="s">
        <v>71</v>
      </c>
      <c r="G32" s="106"/>
    </row>
    <row r="33" spans="1:7" ht="28.8" hidden="1" x14ac:dyDescent="0.25">
      <c r="A33" s="39" t="s">
        <v>72</v>
      </c>
      <c r="B33" s="43"/>
      <c r="C33" s="141" t="s">
        <v>55</v>
      </c>
      <c r="D33" s="142"/>
      <c r="E33" s="142"/>
      <c r="F33" s="143"/>
      <c r="G33" s="107"/>
    </row>
    <row r="34" spans="1:7" ht="42" hidden="1" x14ac:dyDescent="0.25">
      <c r="A34" s="75" t="s">
        <v>73</v>
      </c>
      <c r="B34" s="76" t="s">
        <v>74</v>
      </c>
      <c r="C34" s="40" t="s">
        <v>55</v>
      </c>
      <c r="D34" s="40" t="s">
        <v>75</v>
      </c>
      <c r="E34" s="40" t="s">
        <v>76</v>
      </c>
      <c r="F34" s="41" t="s">
        <v>77</v>
      </c>
      <c r="G34" s="108"/>
    </row>
    <row r="35" spans="1:7" ht="55.2" hidden="1" customHeight="1" x14ac:dyDescent="0.25">
      <c r="A35" s="75" t="s">
        <v>78</v>
      </c>
      <c r="B35" s="76" t="s">
        <v>79</v>
      </c>
      <c r="C35" s="40" t="s">
        <v>55</v>
      </c>
      <c r="D35" s="40" t="s">
        <v>80</v>
      </c>
      <c r="E35" s="40" t="s">
        <v>81</v>
      </c>
      <c r="F35" s="41" t="s">
        <v>82</v>
      </c>
      <c r="G35" s="108"/>
    </row>
    <row r="36" spans="1:7" ht="14.4" hidden="1" x14ac:dyDescent="0.25">
      <c r="A36" s="134" t="s">
        <v>83</v>
      </c>
      <c r="B36" s="135"/>
      <c r="C36" s="42">
        <v>0</v>
      </c>
      <c r="D36" s="42">
        <v>24</v>
      </c>
      <c r="E36" s="42">
        <v>32</v>
      </c>
      <c r="F36" s="42">
        <v>47</v>
      </c>
      <c r="G36" s="109"/>
    </row>
    <row r="37" spans="1:7" hidden="1" x14ac:dyDescent="0.25"/>
    <row r="38" spans="1:7" ht="17.399999999999999" x14ac:dyDescent="0.3">
      <c r="A38" s="111" t="s">
        <v>89</v>
      </c>
    </row>
    <row r="39" spans="1:7" ht="17.399999999999999" x14ac:dyDescent="0.3">
      <c r="A39" s="111" t="s">
        <v>90</v>
      </c>
      <c r="B39" s="112">
        <v>77.58</v>
      </c>
    </row>
    <row r="40" spans="1:7" ht="17.399999999999999" x14ac:dyDescent="0.3">
      <c r="A40" s="111" t="s">
        <v>91</v>
      </c>
      <c r="B40" s="112">
        <v>155.16</v>
      </c>
    </row>
    <row r="41" spans="1:7" ht="17.399999999999999" x14ac:dyDescent="0.3">
      <c r="A41" s="111" t="s">
        <v>92</v>
      </c>
      <c r="B41" s="112">
        <v>192.02</v>
      </c>
    </row>
  </sheetData>
  <sheetProtection algorithmName="SHA-512" hashValue="IiHe1w/LT4LlW15twBtBK3YMM6jmF2/H3AET/Pk8TZAXX+wJlcovRQ3DicNYsMbznNBLZDvXwYd19OGcC8z4ww==" saltValue="jD2ehRmcBtpTnefl3rTuAw==" spinCount="100000" sheet="1" selectLockedCells="1"/>
  <mergeCells count="5">
    <mergeCell ref="A36:B36"/>
    <mergeCell ref="A5:B5"/>
    <mergeCell ref="A6:A28"/>
    <mergeCell ref="A32:B32"/>
    <mergeCell ref="C33:F33"/>
  </mergeCells>
  <phoneticPr fontId="2" type="noConversion"/>
  <printOptions horizontalCentered="1" vertic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liseChrono xmlns="C389FAD7-46BC-4500-BFA8-293B2F01075C" xsi:nil="true"/>
    <EliseDate xmlns="C389FAD7-46BC-4500-BFA8-293B2F01075C" xsi:nil="true"/>
    <LM_Doc_DureeDeVie xmlns="C389FAD7-46BC-4500-BFA8-293B2F01075C" xsi:nil="true"/>
    <LM_Doc_ActionArchivage xmlns="C389FAD7-46BC-4500-BFA8-293B2F01075C" xsi:nil="true"/>
    <EliseUrl xmlns="C389FAD7-46BC-4500-BFA8-293B2F01075C">
      <Url xsi:nil="true"/>
      <Description xsi:nil="true"/>
    </EliseUrl>
    <LM_AuteurLibre xmlns="C389FAD7-46BC-4500-BFA8-293B2F01075C" xsi:nil="true"/>
    <LM_Droits xmlns="C389FAD7-46BC-4500-BFA8-293B2F01075C">Tous droits réservés</LM_Droits>
    <LM_Relation xmlns="C389FAD7-46BC-4500-BFA8-293B2F01075C">
      <Url xsi:nil="true"/>
      <Description xsi:nil="true"/>
    </LM_Relation>
    <LM_ContributeurExterne xmlns="C389FAD7-46BC-4500-BFA8-293B2F01075C" xsi:nil="true"/>
    <LM_Taille xmlns="C389FAD7-46BC-4500-BFA8-293B2F01075C" xsi:nil="true"/>
    <LM_DateEnregistrement xmlns="C389FAD7-46BC-4500-BFA8-293B2F01075C">2021-12-13T00:00:00+00:00</LM_DateEnregistrement>
    <LM_Identifiant xmlns="C389FAD7-46BC-4500-BFA8-293B2F01075C" xsi:nil="true"/>
    <TaxCatchAll xmlns="c28df04b-bf1f-4dba-a7e5-daa76f0ee91b">
      <Value>29</Value>
      <Value>406</Value>
    </TaxCatchAll>
    <LM_Editeur xmlns="C389FAD7-46BC-4500-BFA8-293B2F01075C">Métropole Européenne de Lille</LM_Editeur>
    <LM_Auteur xmlns="C389FAD7-46BC-4500-BFA8-293B2F01075C">
      <UserInfo>
        <DisplayName>BACHORZ Matthieu</DisplayName>
        <AccountId>1457</AccountId>
        <AccountType/>
      </UserInfo>
    </LM_Auteur>
    <LM_Doc_Classement_1 xmlns="http://schemas.microsoft.com/sharepoint/v3/fields">
      <Terms xmlns="http://schemas.microsoft.com/office/infopath/2007/PartnerControls">
        <TermInfo xmlns="http://schemas.microsoft.com/office/infopath/2007/PartnerControls">
          <TermName xmlns="http://schemas.microsoft.com/office/infopath/2007/PartnerControls">Tableau</TermName>
          <TermId xmlns="http://schemas.microsoft.com/office/infopath/2007/PartnerControls">9c540218-4340-45d7-89a5-47dcf6ea02fb</TermId>
        </TermInfo>
      </Terms>
    </LM_Doc_Classement_1>
    <LM_Doc_Lieu_1 xmlns="http://schemas.microsoft.com/sharepoint/v3/fields">
      <Terms xmlns="http://schemas.microsoft.com/office/infopath/2007/PartnerControls"/>
    </LM_Doc_Lieu_1>
    <LM_Source xmlns="C389FAD7-46BC-4500-BFA8-293B2F01075C">
      <Url xsi:nil="true"/>
      <Description xsi:nil="true"/>
    </LM_Source>
    <LM_Contributeur xmlns="C389FAD7-46BC-4500-BFA8-293B2F01075C">
      <UserInfo>
        <DisplayName>BACHORZ Matthieu</DisplayName>
        <AccountId>1457</AccountId>
        <AccountType/>
      </UserInfo>
    </LM_Contributeur>
    <LM_Doc_MotCle_1 xmlns="http://schemas.microsoft.com/sharepoint/v3/fields">
      <Terms xmlns="http://schemas.microsoft.com/office/infopath/2007/PartnerControls">
        <TermInfo xmlns="http://schemas.microsoft.com/office/infopath/2007/PartnerControls">
          <TermName xmlns="http://schemas.microsoft.com/office/infopath/2007/PartnerControls">Fonds de solidarité Logement</TermName>
          <TermId xmlns="http://schemas.microsoft.com/office/infopath/2007/PartnerControls">57214f8b-a94f-43f9-9070-85d4a83c3c98</TermId>
        </TermInfo>
      </Terms>
    </LM_Doc_MotCle_1>
    <LM_Resume xmlns="C389FAD7-46BC-4500-BFA8-293B2F01075C"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LMContentType" ma:contentTypeID="0x010100F845AE67FD694770A9119A97FB6AF2EA00F724534BF6D40C4B8A91B926D49BCAA5" ma:contentTypeVersion="7" ma:contentTypeDescription="Type de contenu Documents LM" ma:contentTypeScope="" ma:versionID="963c593bceff0946dc20af59c1a87fa3">
  <xsd:schema xmlns:xsd="http://www.w3.org/2001/XMLSchema" xmlns:xs="http://www.w3.org/2001/XMLSchema" xmlns:p="http://schemas.microsoft.com/office/2006/metadata/properties" xmlns:ns2="C389FAD7-46BC-4500-BFA8-293B2F01075C" xmlns:ns3="http://schemas.microsoft.com/sharepoint/v3/fields" xmlns:ns4="c28df04b-bf1f-4dba-a7e5-daa76f0ee91b" targetNamespace="http://schemas.microsoft.com/office/2006/metadata/properties" ma:root="true" ma:fieldsID="e1d4c6f9cb71ad2dbcc3bd487cf80a80" ns2:_="" ns3:_="" ns4:_="">
    <xsd:import namespace="C389FAD7-46BC-4500-BFA8-293B2F01075C"/>
    <xsd:import namespace="http://schemas.microsoft.com/sharepoint/v3/fields"/>
    <xsd:import namespace="c28df04b-bf1f-4dba-a7e5-daa76f0ee91b"/>
    <xsd:element name="properties">
      <xsd:complexType>
        <xsd:sequence>
          <xsd:element name="documentManagement">
            <xsd:complexType>
              <xsd:all>
                <xsd:element ref="ns3:LM_Doc_MotCle_1" minOccurs="0"/>
                <xsd:element ref="ns3:LM_Doc_Classement_1" minOccurs="0"/>
                <xsd:element ref="ns2:LM_DateEnregistrement" minOccurs="0"/>
                <xsd:element ref="ns2:LM_Editeur" minOccurs="0"/>
                <xsd:element ref="ns2:LM_Droits" minOccurs="0"/>
                <xsd:element ref="ns2:LM_Doc_DureeDeVie" minOccurs="0"/>
                <xsd:element ref="ns2:LM_Doc_ActionArchivage" minOccurs="0"/>
                <xsd:element ref="ns2:LM_Auteur" minOccurs="0"/>
                <xsd:element ref="ns2:LM_AuteurLibre" minOccurs="0"/>
                <xsd:element ref="ns2:LM_Resume" minOccurs="0"/>
                <xsd:element ref="ns3:LM_Doc_Lieu_1" minOccurs="0"/>
                <xsd:element ref="ns2:LM_Contributeur" minOccurs="0"/>
                <xsd:element ref="ns2:LM_ContributeurExterne" minOccurs="0"/>
                <xsd:element ref="ns2:LM_Identifiant" minOccurs="0"/>
                <xsd:element ref="ns2:LM_Source" minOccurs="0"/>
                <xsd:element ref="ns2:LM_Relation" minOccurs="0"/>
                <xsd:element ref="ns2:LM_Taille" minOccurs="0"/>
                <xsd:element ref="ns4:TaxCatchAll" minOccurs="0"/>
                <xsd:element ref="ns2:EliseDate" minOccurs="0"/>
                <xsd:element ref="ns2:EliseChrono" minOccurs="0"/>
                <xsd:element ref="ns2:Elise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89FAD7-46BC-4500-BFA8-293B2F01075C" elementFormDefault="qualified">
    <xsd:import namespace="http://schemas.microsoft.com/office/2006/documentManagement/types"/>
    <xsd:import namespace="http://schemas.microsoft.com/office/infopath/2007/PartnerControls"/>
    <xsd:element name="LM_DateEnregistrement" ma:index="6" nillable="true" ma:displayName="Date" ma:default="[today]" ma:format="DateOnly" ma:internalName="LM_DateEnregistrement">
      <xsd:simpleType>
        <xsd:restriction base="dms:DateTime"/>
      </xsd:simpleType>
    </xsd:element>
    <xsd:element name="LM_Editeur" ma:index="7" nillable="true" ma:displayName="Editeur" ma:default="Métropole Européenne de Lille" ma:internalName="LM_Editeur">
      <xsd:simpleType>
        <xsd:restriction base="dms:Text"/>
      </xsd:simpleType>
    </xsd:element>
    <xsd:element name="LM_Droits" ma:index="8" nillable="true" ma:displayName="Droits" ma:default="Tous droits réservés" ma:internalName="LM_Droits">
      <xsd:simpleType>
        <xsd:restriction base="dms:Text"/>
      </xsd:simpleType>
    </xsd:element>
    <xsd:element name="LM_Doc_DureeDeVie" ma:index="9" nillable="true" ma:displayName="Durée de vie" ma:internalName="LM_Doc_DureeDeVie">
      <xsd:simpleType>
        <xsd:restriction base="dms:Choice">
          <xsd:enumeration value="1 an"/>
          <xsd:enumeration value="2 ans"/>
          <xsd:enumeration value="3 ans"/>
          <xsd:enumeration value="4 ans"/>
          <xsd:enumeration value="5 ans"/>
          <xsd:enumeration value="6 ans"/>
          <xsd:enumeration value="10 ans"/>
          <xsd:enumeration value="25 ans"/>
          <xsd:enumeration value="30 ans"/>
          <xsd:enumeration value="Illimité"/>
        </xsd:restriction>
      </xsd:simpleType>
    </xsd:element>
    <xsd:element name="LM_Doc_ActionArchivage" ma:index="10" nillable="true" ma:displayName="Action Archivage" ma:internalName="LM_Doc_ActionArchivage">
      <xsd:simpleType>
        <xsd:restriction base="dms:Choice">
          <xsd:enumeration value="Archivage"/>
          <xsd:enumeration value="Destruction"/>
        </xsd:restriction>
      </xsd:simpleType>
    </xsd:element>
    <xsd:element name="LM_Auteur" ma:index="11" nillable="true" ma:displayName="Auteur" ma:list="UserInfo" ma:internalName="LM_Auteu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M_AuteurLibre" ma:index="12" nillable="true" ma:displayName="Auteur (saisie libre)" ma:internalName="LM_AuteurLibre">
      <xsd:simpleType>
        <xsd:restriction base="dms:Text"/>
      </xsd:simpleType>
    </xsd:element>
    <xsd:element name="LM_Resume" ma:index="13" nillable="true" ma:displayName="Résumé" ma:internalName="LM_Resume">
      <xsd:simpleType>
        <xsd:restriction base="dms:Note"/>
      </xsd:simpleType>
    </xsd:element>
    <xsd:element name="LM_Contributeur" ma:index="16" nillable="true" ma:displayName="Contributeur" ma:list="UserInfo" ma:internalName="LM_Contributeu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M_ContributeurExterne" ma:index="17" nillable="true" ma:displayName="Contributeur (si externe)" ma:internalName="LM_ContributeurExterne">
      <xsd:simpleType>
        <xsd:restriction base="dms:Text"/>
      </xsd:simpleType>
    </xsd:element>
    <xsd:element name="LM_Identifiant" ma:index="18" nillable="true" ma:displayName="Identifiant" ma:description="Possibilité de mentionner ici les références liées à votre document (ex : identifiant du numéro de marché)" ma:internalName="LM_Identifiant">
      <xsd:simpleType>
        <xsd:restriction base="dms:Text"/>
      </xsd:simpleType>
    </xsd:element>
    <xsd:element name="LM_Source" ma:index="19" nillable="true" ma:displayName="Source" ma:description="Saisir l’adresse vers un document, une source dans ce champs" ma:format="Hyperlink" ma:internalName="LM_Source">
      <xsd:complexType>
        <xsd:complexContent>
          <xsd:extension base="dms:URL">
            <xsd:sequence>
              <xsd:element name="Url" type="dms:ValidUrl" minOccurs="0" nillable="true"/>
              <xsd:element name="Description" type="xsd:string" nillable="true"/>
            </xsd:sequence>
          </xsd:extension>
        </xsd:complexContent>
      </xsd:complexType>
    </xsd:element>
    <xsd:element name="LM_Relation" ma:index="20" nillable="true" ma:displayName="Relation" ma:format="Hyperlink" ma:internalName="LM_Relation">
      <xsd:complexType>
        <xsd:complexContent>
          <xsd:extension base="dms:URL">
            <xsd:sequence>
              <xsd:element name="Url" type="dms:ValidUrl" minOccurs="0" nillable="true"/>
              <xsd:element name="Description" type="xsd:string" nillable="true"/>
            </xsd:sequence>
          </xsd:extension>
        </xsd:complexContent>
      </xsd:complexType>
    </xsd:element>
    <xsd:element name="LM_Taille" ma:index="21" nillable="true" ma:displayName="Taille" ma:description=" Possibilité de mentionner ici la taille de votre document (nombre de pages par exemple)" ma:internalName="LM_Taille">
      <xsd:simpleType>
        <xsd:restriction base="dms:Text"/>
      </xsd:simpleType>
    </xsd:element>
    <xsd:element name="EliseDate" ma:index="29" nillable="true" ma:displayName="EliseDate" ma:internalName="EliseDate">
      <xsd:simpleType>
        <xsd:restriction base="dms:DateTime"/>
      </xsd:simpleType>
    </xsd:element>
    <xsd:element name="EliseChrono" ma:index="30" nillable="true" ma:displayName="EliseChrono" ma:internalName="EliseChrono">
      <xsd:simpleType>
        <xsd:restriction base="dms:Text"/>
      </xsd:simpleType>
    </xsd:element>
    <xsd:element name="EliseUrl" ma:index="31" nillable="true" ma:displayName="EliseUrl" ma:format="Hyperlink" ma:internalName="Elis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LM_Doc_MotCle_1" ma:index="3" nillable="true" ma:taxonomy="true" ma:internalName="LM_Doc_MotCle_1" ma:taxonomyFieldName="LM_Doc_MotCle" ma:displayName="Mot-clés" ma:fieldId="{aa5aa22c-797f-44f3-9c88-4de565b9e2bd}" ma:taxonomyMulti="true" ma:sspId="0fb7e318-b559-458d-86fa-c5bae00274c2" ma:termSetId="a0be89fe-df50-4419-a50e-2c98b14f04b7" ma:anchorId="00000000-0000-0000-0000-000000000000" ma:open="false" ma:isKeyword="false">
      <xsd:complexType>
        <xsd:sequence>
          <xsd:element ref="pc:Terms" minOccurs="0" maxOccurs="1"/>
        </xsd:sequence>
      </xsd:complexType>
    </xsd:element>
    <xsd:element name="LM_Doc_Classement_1" ma:index="5" nillable="true" ma:taxonomy="true" ma:internalName="LM_Doc_Classement_1" ma:taxonomyFieldName="LM_Doc_Classement" ma:displayName="Typologie" ma:fieldId="{869c8de7-8173-4a20-abe0-c97897a9b883}" ma:sspId="0fb7e318-b559-458d-86fa-c5bae00274c2" ma:termSetId="e855d7d2-9b11-451a-8260-1c18816c41c7" ma:anchorId="00000000-0000-0000-0000-000000000000" ma:open="false" ma:isKeyword="false">
      <xsd:complexType>
        <xsd:sequence>
          <xsd:element ref="pc:Terms" minOccurs="0" maxOccurs="1"/>
        </xsd:sequence>
      </xsd:complexType>
    </xsd:element>
    <xsd:element name="LM_Doc_Lieu_1" ma:index="15" nillable="true" ma:taxonomy="true" ma:internalName="LM_Doc_Lieu_1" ma:taxonomyFieldName="LM_Doc_Lieu" ma:displayName="Lieu" ma:fieldId="{89896ecf-9bcb-480c-bcd4-471baabacbd5}" ma:sspId="0fb7e318-b559-458d-86fa-c5bae00274c2" ma:termSetId="d35eafc6-b67b-4c33-af48-8144e05a5ce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8df04b-bf1f-4dba-a7e5-daa76f0ee91b"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a5a4506c-16f4-4731-97a2-d50e89e20a4c}" ma:internalName="TaxCatchAll" ma:showField="CatchAllData" ma:web="c28df04b-bf1f-4dba-a7e5-daa76f0ee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830CEC-3933-49FD-BA98-537FDDAE9AA2}">
  <ds:schemaRefs>
    <ds:schemaRef ds:uri="http://schemas.microsoft.com/office/2006/documentManagement/types"/>
    <ds:schemaRef ds:uri="http://www.w3.org/XML/1998/namespace"/>
    <ds:schemaRef ds:uri="C389FAD7-46BC-4500-BFA8-293B2F01075C"/>
    <ds:schemaRef ds:uri="http://purl.org/dc/terms/"/>
    <ds:schemaRef ds:uri="c28df04b-bf1f-4dba-a7e5-daa76f0ee91b"/>
    <ds:schemaRef ds:uri="http://purl.org/dc/elements/1.1/"/>
    <ds:schemaRef ds:uri="http://schemas.microsoft.com/sharepoint/v3/field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0976C04-78B8-4655-BF35-B147518DBB29}">
  <ds:schemaRefs>
    <ds:schemaRef ds:uri="http://schemas.microsoft.com/office/2006/metadata/longProperties"/>
  </ds:schemaRefs>
</ds:datastoreItem>
</file>

<file path=customXml/itemProps3.xml><?xml version="1.0" encoding="utf-8"?>
<ds:datastoreItem xmlns:ds="http://schemas.openxmlformats.org/officeDocument/2006/customXml" ds:itemID="{DCF00778-58DC-40D1-9B8E-E2874B5AB9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89FAD7-46BC-4500-BFA8-293B2F01075C"/>
    <ds:schemaRef ds:uri="http://schemas.microsoft.com/sharepoint/v3/fields"/>
    <ds:schemaRef ds:uri="c28df04b-bf1f-4dba-a7e5-daa76f0e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BAD0119-BEE4-45FB-9DB9-5C160EC004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CALCULETTE FSL</vt:lpstr>
      <vt:lpstr>Barème RSA</vt:lpstr>
      <vt:lpstr>'Barème RSA'!Zone_d_impression</vt:lpstr>
      <vt:lpstr>'CALCULETTE FSL'!Zone_d_impression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Calculette_FSL_2023</dc:title>
  <dc:subject/>
  <dc:creator>SAILLY Marie</dc:creator>
  <cp:keywords/>
  <dc:description/>
  <cp:lastModifiedBy>GOMEL Julien</cp:lastModifiedBy>
  <cp:revision/>
  <dcterms:created xsi:type="dcterms:W3CDTF">2014-03-14T10:52:20Z</dcterms:created>
  <dcterms:modified xsi:type="dcterms:W3CDTF">2026-04-09T13:43:18Z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M_Doc_MotCle_1">
    <vt:lpwstr>Fonds de solidarité Logement|57214f8b-a94f-43f9-9070-85d4a83c3c98</vt:lpwstr>
  </property>
  <property fmtid="{D5CDD505-2E9C-101B-9397-08002B2CF9AE}" pid="3" name="LM_Doc_MotCle">
    <vt:lpwstr>406;#Fonds de solidarité Logement|57214f8b-a94f-43f9-9070-85d4a83c3c98</vt:lpwstr>
  </property>
  <property fmtid="{D5CDD505-2E9C-101B-9397-08002B2CF9AE}" pid="4" name="TaxCatchAll">
    <vt:lpwstr>29;#Tableau|9c540218-4340-45d7-89a5-47dcf6ea02fb;#406;#Fonds de solidarité Logement|57214f8b-a94f-43f9-9070-85d4a83c3c98</vt:lpwstr>
  </property>
  <property fmtid="{D5CDD505-2E9C-101B-9397-08002B2CF9AE}" pid="5" name="LM_Doc_Classement_1">
    <vt:lpwstr>Tableau|9c540218-4340-45d7-89a5-47dcf6ea02fb</vt:lpwstr>
  </property>
  <property fmtid="{D5CDD505-2E9C-101B-9397-08002B2CF9AE}" pid="6" name="LM_Doc_Classement">
    <vt:lpwstr>29;#Tableau|9c540218-4340-45d7-89a5-47dcf6ea02fb</vt:lpwstr>
  </property>
  <property fmtid="{D5CDD505-2E9C-101B-9397-08002B2CF9AE}" pid="7" name="LM_Doc_DureeDeVie">
    <vt:lpwstr/>
  </property>
  <property fmtid="{D5CDD505-2E9C-101B-9397-08002B2CF9AE}" pid="8" name="LM_Doc_Lieu_1">
    <vt:lpwstr/>
  </property>
  <property fmtid="{D5CDD505-2E9C-101B-9397-08002B2CF9AE}" pid="9" name="LM_Editeur">
    <vt:lpwstr>Métropole Européenne de Lille</vt:lpwstr>
  </property>
  <property fmtid="{D5CDD505-2E9C-101B-9397-08002B2CF9AE}" pid="10" name="LM_AuteurLibre">
    <vt:lpwstr/>
  </property>
  <property fmtid="{D5CDD505-2E9C-101B-9397-08002B2CF9AE}" pid="11" name="LM_Droits">
    <vt:lpwstr>Tous droits réservés</vt:lpwstr>
  </property>
  <property fmtid="{D5CDD505-2E9C-101B-9397-08002B2CF9AE}" pid="12" name="LM_Doc_ActionArchivage">
    <vt:lpwstr/>
  </property>
  <property fmtid="{D5CDD505-2E9C-101B-9397-08002B2CF9AE}" pid="13" name="LM_Relation">
    <vt:lpwstr/>
  </property>
  <property fmtid="{D5CDD505-2E9C-101B-9397-08002B2CF9AE}" pid="14" name="EliseChrono">
    <vt:lpwstr/>
  </property>
  <property fmtid="{D5CDD505-2E9C-101B-9397-08002B2CF9AE}" pid="15" name="LM_Identifiant">
    <vt:lpwstr/>
  </property>
  <property fmtid="{D5CDD505-2E9C-101B-9397-08002B2CF9AE}" pid="16" name="LM_Source">
    <vt:lpwstr/>
  </property>
  <property fmtid="{D5CDD505-2E9C-101B-9397-08002B2CF9AE}" pid="17" name="EliseUrl">
    <vt:lpwstr/>
  </property>
  <property fmtid="{D5CDD505-2E9C-101B-9397-08002B2CF9AE}" pid="18" name="LM_ContributeurExterne">
    <vt:lpwstr/>
  </property>
  <property fmtid="{D5CDD505-2E9C-101B-9397-08002B2CF9AE}" pid="19" name="LM_Taille">
    <vt:lpwstr/>
  </property>
  <property fmtid="{D5CDD505-2E9C-101B-9397-08002B2CF9AE}" pid="20" name="LM_DateEnregistrement">
    <vt:lpwstr>2021-12-13T00:00:00Z</vt:lpwstr>
  </property>
  <property fmtid="{D5CDD505-2E9C-101B-9397-08002B2CF9AE}" pid="21" name="LM_Resume">
    <vt:lpwstr/>
  </property>
  <property fmtid="{D5CDD505-2E9C-101B-9397-08002B2CF9AE}" pid="22" name="ContentTypeId">
    <vt:lpwstr>0x010100F845AE67FD694770A9119A97FB6AF2EA00F724534BF6D40C4B8A91B926D49BCAA5</vt:lpwstr>
  </property>
  <property fmtid="{D5CDD505-2E9C-101B-9397-08002B2CF9AE}" pid="23" name="LM_Doc_Lieu">
    <vt:lpwstr/>
  </property>
  <property fmtid="{D5CDD505-2E9C-101B-9397-08002B2CF9AE}" pid="24" name="LM_Auteur">
    <vt:lpwstr>1457</vt:lpwstr>
  </property>
  <property fmtid="{D5CDD505-2E9C-101B-9397-08002B2CF9AE}" pid="25" name="LM_Contributeur">
    <vt:lpwstr>1457</vt:lpwstr>
  </property>
  <property fmtid="{D5CDD505-2E9C-101B-9397-08002B2CF9AE}" pid="26" name="display_urn:schemas-microsoft-com:office:office#LM_Contributeur">
    <vt:lpwstr>BACHORZ Matthieu</vt:lpwstr>
  </property>
  <property fmtid="{D5CDD505-2E9C-101B-9397-08002B2CF9AE}" pid="27" name="display_urn:schemas-microsoft-com:office:office#LM_Auteur">
    <vt:lpwstr>BACHORZ Matthieu</vt:lpwstr>
  </property>
  <property fmtid="{D5CDD505-2E9C-101B-9397-08002B2CF9AE}" pid="28" name="EliseDate">
    <vt:lpwstr/>
  </property>
</Properties>
</file>